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8960" windowHeight="11325" activeTab="3"/>
  </bookViews>
  <sheets>
    <sheet name="Annexure-III 1 to 3" sheetId="3" r:id="rId1"/>
    <sheet name="Annexure-IV" sheetId="5" r:id="rId2"/>
    <sheet name="Annexure-XIX (CH-III)" sheetId="7" r:id="rId3"/>
    <sheet name="2015-16 &amp; 2016-17 " sheetId="8" r:id="rId4"/>
    <sheet name="2014-15 &amp; 2015-16" sheetId="9" r:id="rId5"/>
    <sheet name="2013-14 &amp; 2014-15 " sheetId="10" r:id="rId6"/>
    <sheet name="2012-13 &amp; 2013-14" sheetId="11" r:id="rId7"/>
  </sheets>
  <externalReferences>
    <externalReference r:id="rId8"/>
  </externalReferences>
  <definedNames>
    <definedName name="_xlnm.Print_Area" localSheetId="6">'2012-13 &amp; 2013-14'!$A$1:$G$45</definedName>
    <definedName name="_xlnm.Print_Area" localSheetId="5">'2013-14 &amp; 2014-15 '!$A$1:$G$45</definedName>
    <definedName name="_xlnm.Print_Area" localSheetId="4">'2014-15 &amp; 2015-16'!$A$1:$G$45</definedName>
    <definedName name="_xlnm.Print_Area" localSheetId="1">'Annexure-IV'!$A$1:$G$34</definedName>
    <definedName name="_xlnm.Print_Area" localSheetId="2">'Annexure-XIX (CH-III)'!$A$1:$O$67</definedName>
    <definedName name="_xlnm.Print_Titles" localSheetId="6">'2012-13 &amp; 2013-14'!$5:$5</definedName>
  </definedNames>
  <calcPr calcId="125725"/>
</workbook>
</file>

<file path=xl/calcChain.xml><?xml version="1.0" encoding="utf-8"?>
<calcChain xmlns="http://schemas.openxmlformats.org/spreadsheetml/2006/main">
  <c r="D44" i="11"/>
  <c r="E44" s="1"/>
  <c r="F44" s="1"/>
  <c r="C44"/>
  <c r="E43"/>
  <c r="F43" s="1"/>
  <c r="D42"/>
  <c r="C42"/>
  <c r="E42" s="1"/>
  <c r="F42" s="1"/>
  <c r="F41"/>
  <c r="E41"/>
  <c r="E39"/>
  <c r="F39" s="1"/>
  <c r="D35"/>
  <c r="C35"/>
  <c r="E35" s="1"/>
  <c r="F35" s="1"/>
  <c r="F34"/>
  <c r="E34"/>
  <c r="E33"/>
  <c r="E32"/>
  <c r="F31"/>
  <c r="E31"/>
  <c r="E30"/>
  <c r="F30" s="1"/>
  <c r="F29"/>
  <c r="E29"/>
  <c r="D27"/>
  <c r="E27" s="1"/>
  <c r="F27" s="1"/>
  <c r="C27"/>
  <c r="E25"/>
  <c r="F25" s="1"/>
  <c r="E24"/>
  <c r="F23"/>
  <c r="E23"/>
  <c r="E22"/>
  <c r="F22" s="1"/>
  <c r="F21"/>
  <c r="E21"/>
  <c r="E20"/>
  <c r="F20" s="1"/>
  <c r="F19"/>
  <c r="E19"/>
  <c r="E16"/>
  <c r="F16" s="1"/>
  <c r="F15"/>
  <c r="E15"/>
  <c r="E13"/>
  <c r="F13" s="1"/>
  <c r="D13"/>
  <c r="C13"/>
  <c r="E12"/>
  <c r="F12" s="1"/>
  <c r="F11"/>
  <c r="E11"/>
  <c r="E8"/>
  <c r="F8" s="1"/>
  <c r="F43" i="10"/>
  <c r="E43"/>
  <c r="E41"/>
  <c r="F41" s="1"/>
  <c r="F39"/>
  <c r="E39"/>
  <c r="E35"/>
  <c r="F35" s="1"/>
  <c r="D35"/>
  <c r="C35"/>
  <c r="E34"/>
  <c r="F34" s="1"/>
  <c r="E33"/>
  <c r="E32"/>
  <c r="E31"/>
  <c r="F31" s="1"/>
  <c r="F30"/>
  <c r="E30"/>
  <c r="E29"/>
  <c r="F29" s="1"/>
  <c r="D27"/>
  <c r="E27" s="1"/>
  <c r="F27" s="1"/>
  <c r="C27"/>
  <c r="F25"/>
  <c r="E25"/>
  <c r="E24"/>
  <c r="F23"/>
  <c r="E23"/>
  <c r="E22"/>
  <c r="F22" s="1"/>
  <c r="F21"/>
  <c r="E21"/>
  <c r="E20"/>
  <c r="F20" s="1"/>
  <c r="F19"/>
  <c r="E19"/>
  <c r="E16"/>
  <c r="F16" s="1"/>
  <c r="F15"/>
  <c r="E15"/>
  <c r="D13"/>
  <c r="D42" s="1"/>
  <c r="C13"/>
  <c r="C42" s="1"/>
  <c r="C44" s="1"/>
  <c r="E12"/>
  <c r="E13" s="1"/>
  <c r="F13" s="1"/>
  <c r="F11"/>
  <c r="E11"/>
  <c r="E8"/>
  <c r="F8" s="1"/>
  <c r="F43" i="9"/>
  <c r="E43"/>
  <c r="E41"/>
  <c r="F41" s="1"/>
  <c r="F39"/>
  <c r="E39"/>
  <c r="D35"/>
  <c r="E35" s="1"/>
  <c r="F35" s="1"/>
  <c r="C35"/>
  <c r="E34"/>
  <c r="F34" s="1"/>
  <c r="E33"/>
  <c r="F32"/>
  <c r="E32"/>
  <c r="E31"/>
  <c r="F31" s="1"/>
  <c r="F30"/>
  <c r="E30"/>
  <c r="E29"/>
  <c r="F29" s="1"/>
  <c r="D27"/>
  <c r="E27" s="1"/>
  <c r="F27" s="1"/>
  <c r="C27"/>
  <c r="F25"/>
  <c r="E25"/>
  <c r="E24"/>
  <c r="F23"/>
  <c r="E23"/>
  <c r="E22"/>
  <c r="F22" s="1"/>
  <c r="F21"/>
  <c r="E21"/>
  <c r="E20"/>
  <c r="F20" s="1"/>
  <c r="F19"/>
  <c r="E19"/>
  <c r="E16"/>
  <c r="F16" s="1"/>
  <c r="F15"/>
  <c r="E15"/>
  <c r="D13"/>
  <c r="D42" s="1"/>
  <c r="C13"/>
  <c r="C42" s="1"/>
  <c r="C44" s="1"/>
  <c r="E12"/>
  <c r="E13" s="1"/>
  <c r="F13" s="1"/>
  <c r="F11"/>
  <c r="E11"/>
  <c r="E8"/>
  <c r="F8" s="1"/>
  <c r="F43" i="8"/>
  <c r="E43"/>
  <c r="E41"/>
  <c r="F41" s="1"/>
  <c r="F39"/>
  <c r="E39"/>
  <c r="E35"/>
  <c r="F35" s="1"/>
  <c r="D35"/>
  <c r="C35"/>
  <c r="E34"/>
  <c r="F34" s="1"/>
  <c r="E33"/>
  <c r="E32"/>
  <c r="E31"/>
  <c r="F31" s="1"/>
  <c r="F30"/>
  <c r="E30"/>
  <c r="E29"/>
  <c r="F29" s="1"/>
  <c r="D27"/>
  <c r="C27"/>
  <c r="E27" s="1"/>
  <c r="F27" s="1"/>
  <c r="F25"/>
  <c r="E25"/>
  <c r="E24"/>
  <c r="F23"/>
  <c r="E23"/>
  <c r="F22"/>
  <c r="E22"/>
  <c r="F21"/>
  <c r="E21"/>
  <c r="F20"/>
  <c r="E20"/>
  <c r="F19"/>
  <c r="E19"/>
  <c r="F16"/>
  <c r="E16"/>
  <c r="F15"/>
  <c r="E15"/>
  <c r="D13"/>
  <c r="E13" s="1"/>
  <c r="F13" s="1"/>
  <c r="C13"/>
  <c r="C42" s="1"/>
  <c r="C44" s="1"/>
  <c r="F12"/>
  <c r="E12"/>
  <c r="F11"/>
  <c r="E11"/>
  <c r="F8"/>
  <c r="E8"/>
  <c r="L52" i="7"/>
  <c r="L53"/>
  <c r="L51"/>
  <c r="K51"/>
  <c r="D65" i="3"/>
  <c r="D66"/>
  <c r="D67"/>
  <c r="D68"/>
  <c r="D69"/>
  <c r="D70"/>
  <c r="D71"/>
  <c r="D72"/>
  <c r="D73"/>
  <c r="D74"/>
  <c r="D75"/>
  <c r="D64"/>
  <c r="I7" i="5"/>
  <c r="I8"/>
  <c r="I9"/>
  <c r="I10"/>
  <c r="I11"/>
  <c r="I12"/>
  <c r="I13"/>
  <c r="I14"/>
  <c r="I15"/>
  <c r="I16"/>
  <c r="I17"/>
  <c r="I6"/>
  <c r="F18"/>
  <c r="E18"/>
  <c r="D18"/>
  <c r="B18"/>
  <c r="E42" i="9" l="1"/>
  <c r="F42" s="1"/>
  <c r="D44"/>
  <c r="E44" s="1"/>
  <c r="F44" s="1"/>
  <c r="E42" i="10"/>
  <c r="F42" s="1"/>
  <c r="D44"/>
  <c r="E44" s="1"/>
  <c r="F44" s="1"/>
  <c r="D42" i="8"/>
  <c r="F12" i="9"/>
  <c r="F12" i="10"/>
  <c r="C18" i="5"/>
  <c r="I60" i="3"/>
  <c r="E42" i="8" l="1"/>
  <c r="F42" s="1"/>
  <c r="D44"/>
  <c r="E44" s="1"/>
  <c r="F44" s="1"/>
</calcChain>
</file>

<file path=xl/sharedStrings.xml><?xml version="1.0" encoding="utf-8"?>
<sst xmlns="http://schemas.openxmlformats.org/spreadsheetml/2006/main" count="561" uniqueCount="295">
  <si>
    <r>
      <rPr>
        <sz val="10"/>
        <rFont val="Arial"/>
        <family val="2"/>
      </rPr>
      <t>Name of Company</t>
    </r>
  </si>
  <si>
    <r>
      <rPr>
        <sz val="10"/>
        <rFont val="Arial"/>
        <family val="2"/>
      </rPr>
      <t>MW</t>
    </r>
  </si>
  <si>
    <r>
      <rPr>
        <b/>
        <sz val="10"/>
        <rFont val="Arial"/>
        <family val="2"/>
      </rPr>
      <t>Period</t>
    </r>
  </si>
  <si>
    <r>
      <rPr>
        <b/>
        <sz val="10"/>
        <rFont val="Arial"/>
        <family val="2"/>
      </rPr>
      <t>Generation :</t>
    </r>
  </si>
  <si>
    <r>
      <rPr>
        <sz val="10"/>
        <rFont val="Arial"/>
        <family val="2"/>
      </rPr>
      <t>(Days)</t>
    </r>
  </si>
  <si>
    <r>
      <rPr>
        <sz val="10"/>
        <rFont val="Arial"/>
        <family val="2"/>
      </rPr>
      <t>Cost    of    spares    actually</t>
    </r>
    <r>
      <rPr>
        <sz val="10"/>
        <rFont val="Times New Roman"/>
        <family val="1"/>
      </rPr>
      <t xml:space="preserve"> </t>
    </r>
    <r>
      <rPr>
        <sz val="10"/>
        <rFont val="Arial"/>
        <family val="2"/>
      </rPr>
      <t>consumed</t>
    </r>
  </si>
  <si>
    <r>
      <rPr>
        <sz val="10"/>
        <rFont val="Arial"/>
        <family val="2"/>
      </rPr>
      <t>Average stock of spares</t>
    </r>
  </si>
  <si>
    <r>
      <rPr>
        <sz val="10"/>
        <rFont val="Arial"/>
        <family val="2"/>
      </rPr>
      <t>(Rs. Lakhs)</t>
    </r>
  </si>
  <si>
    <r>
      <rPr>
        <sz val="10"/>
        <rFont val="Arial"/>
        <family val="2"/>
      </rPr>
      <t>Name of Station</t>
    </r>
  </si>
  <si>
    <r>
      <rPr>
        <b/>
        <u/>
        <sz val="10"/>
        <rFont val="Arial"/>
        <family val="2"/>
      </rPr>
      <t>SH 2/3</t>
    </r>
  </si>
  <si>
    <r>
      <rPr>
        <sz val="10"/>
        <rFont val="Arial"/>
        <family val="2"/>
      </rPr>
      <t xml:space="preserve">Installed Capacity and
</t>
    </r>
    <r>
      <rPr>
        <sz val="10"/>
        <rFont val="Arial"/>
        <family val="2"/>
      </rPr>
      <t>Configuration</t>
    </r>
  </si>
  <si>
    <r>
      <rPr>
        <sz val="10"/>
        <rFont val="Arial"/>
        <family val="2"/>
      </rPr>
      <t>(MW)</t>
    </r>
  </si>
  <si>
    <r>
      <rPr>
        <sz val="10"/>
        <rFont val="Arial"/>
        <family val="2"/>
      </rPr>
      <t>Station Location</t>
    </r>
  </si>
  <si>
    <r>
      <rPr>
        <sz val="10"/>
        <rFont val="Arial"/>
        <family val="2"/>
      </rPr>
      <t>Under</t>
    </r>
    <r>
      <rPr>
        <sz val="10"/>
        <rFont val="Times New Roman"/>
        <family val="1"/>
      </rPr>
      <t xml:space="preserve"> </t>
    </r>
    <r>
      <rPr>
        <sz val="10"/>
        <rFont val="Arial"/>
        <family val="2"/>
      </rPr>
      <t>ground or</t>
    </r>
    <r>
      <rPr>
        <sz val="10"/>
        <rFont val="Times New Roman"/>
        <family val="1"/>
      </rPr>
      <t xml:space="preserve"> </t>
    </r>
    <r>
      <rPr>
        <sz val="10"/>
        <rFont val="Arial"/>
        <family val="2"/>
      </rPr>
      <t>Surface</t>
    </r>
  </si>
  <si>
    <r>
      <rPr>
        <sz val="10"/>
        <rFont val="Arial"/>
        <family val="2"/>
      </rPr>
      <t>Type of Excitation System</t>
    </r>
  </si>
  <si>
    <r>
      <rPr>
        <sz val="10"/>
        <rFont val="Arial"/>
        <family val="2"/>
      </rPr>
      <t>Live Storage Capacity</t>
    </r>
  </si>
  <si>
    <r>
      <rPr>
        <sz val="10"/>
        <rFont val="Arial"/>
        <family val="2"/>
      </rPr>
      <t>Rated Head</t>
    </r>
  </si>
  <si>
    <r>
      <rPr>
        <sz val="10"/>
        <rFont val="Arial"/>
        <family val="2"/>
      </rPr>
      <t>Metres</t>
    </r>
  </si>
  <si>
    <r>
      <rPr>
        <sz val="10"/>
        <rFont val="Arial"/>
        <family val="2"/>
      </rPr>
      <t xml:space="preserve">Head at Full Reservoir Level
</t>
    </r>
    <r>
      <rPr>
        <sz val="10"/>
        <rFont val="Arial"/>
        <family val="2"/>
      </rPr>
      <t>(FRL)</t>
    </r>
  </si>
  <si>
    <r>
      <rPr>
        <sz val="10"/>
        <rFont val="Arial"/>
        <family val="2"/>
      </rPr>
      <t xml:space="preserve">Head at Minimum Draw down
</t>
    </r>
    <r>
      <rPr>
        <sz val="10"/>
        <rFont val="Arial"/>
        <family val="2"/>
      </rPr>
      <t>Level (MDDL)</t>
    </r>
  </si>
  <si>
    <r>
      <rPr>
        <sz val="10"/>
        <rFont val="Arial"/>
        <family val="2"/>
      </rPr>
      <t>MW Capability at FRL</t>
    </r>
  </si>
  <si>
    <r>
      <rPr>
        <sz val="10"/>
        <rFont val="Arial"/>
        <family val="2"/>
      </rPr>
      <t>MW Capability at MDDL</t>
    </r>
  </si>
  <si>
    <r>
      <rPr>
        <b/>
        <sz val="10"/>
        <rFont val="Arial"/>
        <family val="2"/>
      </rPr>
      <t>Cost of spares :</t>
    </r>
  </si>
  <si>
    <r>
      <rPr>
        <sz val="10"/>
        <rFont val="Arial"/>
        <family val="2"/>
      </rPr>
      <t xml:space="preserve">Cost  of  spares  capitalized  in
</t>
    </r>
    <r>
      <rPr>
        <sz val="10"/>
        <rFont val="Arial"/>
        <family val="2"/>
      </rPr>
      <t>books of accounts</t>
    </r>
  </si>
  <si>
    <r>
      <rPr>
        <sz val="10"/>
        <rFont val="Arial"/>
        <family val="2"/>
      </rPr>
      <t>Cost of spares included in the</t>
    </r>
    <r>
      <rPr>
        <sz val="10"/>
        <rFont val="Times New Roman"/>
        <family val="1"/>
      </rPr>
      <t xml:space="preserve"> </t>
    </r>
    <r>
      <rPr>
        <sz val="10"/>
        <rFont val="Arial"/>
        <family val="2"/>
      </rPr>
      <t xml:space="preserve">capital cost for the purpose of
</t>
    </r>
    <r>
      <rPr>
        <sz val="10"/>
        <rFont val="Arial"/>
        <family val="2"/>
      </rPr>
      <t>tariff</t>
    </r>
  </si>
  <si>
    <r>
      <rPr>
        <sz val="10"/>
        <rFont val="Arial"/>
        <family val="2"/>
      </rPr>
      <t>(MU)</t>
    </r>
  </si>
  <si>
    <r>
      <rPr>
        <b/>
        <u/>
        <sz val="10"/>
        <rFont val="Arial"/>
        <family val="2"/>
      </rPr>
      <t>Annexure-III</t>
    </r>
  </si>
  <si>
    <r>
      <rPr>
        <sz val="10"/>
        <rFont val="Arial"/>
        <family val="2"/>
      </rPr>
      <t>Weighted Average duration of</t>
    </r>
    <r>
      <rPr>
        <sz val="10"/>
        <rFont val="Times New Roman"/>
        <family val="1"/>
      </rPr>
      <t xml:space="preserve"> </t>
    </r>
    <r>
      <rPr>
        <sz val="10"/>
        <rFont val="Arial"/>
        <family val="2"/>
      </rPr>
      <t xml:space="preserve">outages </t>
    </r>
    <r>
      <rPr>
        <b/>
        <sz val="10"/>
        <rFont val="Arial"/>
        <family val="2"/>
      </rPr>
      <t>( Unit-wise details)</t>
    </r>
  </si>
  <si>
    <r>
      <rPr>
        <sz val="10"/>
        <rFont val="Arial"/>
        <family val="2"/>
      </rPr>
      <t>Scheduled outages</t>
    </r>
  </si>
  <si>
    <r>
      <rPr>
        <sz val="10"/>
        <rFont val="Arial"/>
        <family val="2"/>
      </rPr>
      <t>Forced outages</t>
    </r>
  </si>
  <si>
    <r>
      <rPr>
        <sz val="10"/>
        <rFont val="Arial"/>
        <family val="2"/>
      </rPr>
      <t>April</t>
    </r>
  </si>
  <si>
    <r>
      <rPr>
        <sz val="10"/>
        <rFont val="Arial"/>
        <family val="2"/>
      </rPr>
      <t>1-10</t>
    </r>
  </si>
  <si>
    <r>
      <rPr>
        <sz val="10"/>
        <rFont val="Arial"/>
        <family val="2"/>
      </rPr>
      <t>October</t>
    </r>
  </si>
  <si>
    <r>
      <rPr>
        <sz val="10"/>
        <rFont val="Arial"/>
        <family val="2"/>
      </rPr>
      <t>11-20</t>
    </r>
  </si>
  <si>
    <r>
      <rPr>
        <sz val="10"/>
        <rFont val="Arial"/>
        <family val="2"/>
      </rPr>
      <t>21-30</t>
    </r>
  </si>
  <si>
    <r>
      <rPr>
        <sz val="10"/>
        <rFont val="Arial"/>
        <family val="2"/>
      </rPr>
      <t>21-31</t>
    </r>
  </si>
  <si>
    <r>
      <rPr>
        <sz val="10"/>
        <rFont val="Arial"/>
        <family val="2"/>
      </rPr>
      <t>May</t>
    </r>
  </si>
  <si>
    <r>
      <rPr>
        <sz val="10"/>
        <rFont val="Arial"/>
        <family val="2"/>
      </rPr>
      <t>November</t>
    </r>
  </si>
  <si>
    <r>
      <rPr>
        <sz val="10"/>
        <rFont val="Arial"/>
        <family val="2"/>
      </rPr>
      <t>June</t>
    </r>
  </si>
  <si>
    <r>
      <rPr>
        <sz val="10"/>
        <rFont val="Arial"/>
        <family val="2"/>
      </rPr>
      <t>December</t>
    </r>
  </si>
  <si>
    <r>
      <rPr>
        <sz val="10"/>
        <rFont val="Arial"/>
        <family val="2"/>
      </rPr>
      <t>July</t>
    </r>
  </si>
  <si>
    <r>
      <rPr>
        <sz val="10"/>
        <rFont val="Arial"/>
        <family val="2"/>
      </rPr>
      <t>January</t>
    </r>
  </si>
  <si>
    <r>
      <rPr>
        <sz val="10"/>
        <rFont val="Arial"/>
        <family val="2"/>
      </rPr>
      <t>August</t>
    </r>
  </si>
  <si>
    <r>
      <rPr>
        <sz val="10"/>
        <rFont val="Arial"/>
        <family val="2"/>
      </rPr>
      <t>February</t>
    </r>
  </si>
  <si>
    <r>
      <rPr>
        <sz val="10"/>
        <rFont val="Arial"/>
        <family val="2"/>
      </rPr>
      <t>21-28</t>
    </r>
  </si>
  <si>
    <r>
      <rPr>
        <sz val="10"/>
        <rFont val="Arial"/>
        <family val="2"/>
      </rPr>
      <t>September</t>
    </r>
  </si>
  <si>
    <r>
      <rPr>
        <sz val="10"/>
        <rFont val="Arial"/>
        <family val="2"/>
      </rPr>
      <t>March</t>
    </r>
  </si>
  <si>
    <r>
      <rPr>
        <sz val="12"/>
        <rFont val="Arial"/>
        <family val="2"/>
      </rPr>
      <t>Total</t>
    </r>
  </si>
  <si>
    <r>
      <rPr>
        <b/>
        <sz val="12"/>
        <rFont val="Arial"/>
        <family val="2"/>
      </rPr>
      <t>Annexure –IV</t>
    </r>
  </si>
  <si>
    <r>
      <rPr>
        <sz val="11"/>
        <rFont val="Calibri"/>
        <family val="2"/>
      </rPr>
      <t>April</t>
    </r>
  </si>
  <si>
    <r>
      <rPr>
        <sz val="11"/>
        <rFont val="Calibri"/>
        <family val="2"/>
      </rPr>
      <t>May</t>
    </r>
  </si>
  <si>
    <r>
      <rPr>
        <sz val="11"/>
        <rFont val="Calibri"/>
        <family val="2"/>
      </rPr>
      <t>June</t>
    </r>
  </si>
  <si>
    <r>
      <rPr>
        <sz val="11"/>
        <rFont val="Calibri"/>
        <family val="2"/>
      </rPr>
      <t>July</t>
    </r>
  </si>
  <si>
    <r>
      <rPr>
        <sz val="11"/>
        <rFont val="Calibri"/>
        <family val="2"/>
      </rPr>
      <t>August</t>
    </r>
  </si>
  <si>
    <r>
      <rPr>
        <sz val="11"/>
        <rFont val="Calibri"/>
        <family val="2"/>
      </rPr>
      <t>September</t>
    </r>
  </si>
  <si>
    <r>
      <rPr>
        <sz val="11"/>
        <rFont val="Calibri"/>
        <family val="2"/>
      </rPr>
      <t>October</t>
    </r>
  </si>
  <si>
    <r>
      <rPr>
        <sz val="11"/>
        <rFont val="Calibri"/>
        <family val="2"/>
      </rPr>
      <t>November</t>
    </r>
  </si>
  <si>
    <r>
      <rPr>
        <sz val="11"/>
        <rFont val="Calibri"/>
        <family val="2"/>
      </rPr>
      <t>December</t>
    </r>
  </si>
  <si>
    <r>
      <rPr>
        <sz val="11"/>
        <rFont val="Calibri"/>
        <family val="2"/>
      </rPr>
      <t>January</t>
    </r>
  </si>
  <si>
    <r>
      <rPr>
        <sz val="11"/>
        <rFont val="Calibri"/>
        <family val="2"/>
      </rPr>
      <t>February</t>
    </r>
  </si>
  <si>
    <r>
      <rPr>
        <sz val="11"/>
        <rFont val="Calibri"/>
        <family val="2"/>
      </rPr>
      <t>March</t>
    </r>
  </si>
  <si>
    <r>
      <rPr>
        <sz val="11"/>
        <rFont val="Calibri"/>
        <family val="2"/>
      </rPr>
      <t>Annual</t>
    </r>
  </si>
  <si>
    <t>2013-14</t>
  </si>
  <si>
    <t>2015-16</t>
  </si>
  <si>
    <t>2016-17</t>
  </si>
  <si>
    <t>Design Energy as approved by CEA (MU)</t>
  </si>
  <si>
    <t>Pro-forma for furnishing Actual annual performance/operational data for the Hydro Electric generating stations for the 5-year period from 2012-13 to 2016-17</t>
  </si>
  <si>
    <r>
      <rPr>
        <sz val="10"/>
        <rFont val="Arial"/>
        <family val="2"/>
      </rPr>
      <t>(Million</t>
    </r>
    <r>
      <rPr>
        <sz val="10"/>
        <rFont val="Times New Roman"/>
        <family val="1"/>
      </rPr>
      <t xml:space="preserve"> </t>
    </r>
    <r>
      <rPr>
        <sz val="10"/>
        <rFont val="Arial"/>
        <family val="2"/>
      </rPr>
      <t>Cubic)</t>
    </r>
  </si>
  <si>
    <r>
      <rPr>
        <sz val="10"/>
        <rFont val="Arial"/>
        <family val="2"/>
      </rPr>
      <t>Actual   Gross   Generation   at Generator Terminals</t>
    </r>
  </si>
  <si>
    <r>
      <rPr>
        <sz val="10"/>
        <rFont val="Arial"/>
        <family val="2"/>
      </rPr>
      <t>Actual Net Generation Ex-bus including free power</t>
    </r>
  </si>
  <si>
    <r>
      <rPr>
        <sz val="10"/>
        <rFont val="Arial"/>
        <family val="2"/>
      </rPr>
      <t>Scheduled  generation  Ex-bus including free power</t>
    </r>
  </si>
  <si>
    <r>
      <rPr>
        <sz val="10"/>
        <rFont val="Arial"/>
        <family val="2"/>
      </rPr>
      <t>Actual Auxiliary Energy Consumption excluding colony consumption</t>
    </r>
  </si>
  <si>
    <r>
      <rPr>
        <sz val="10"/>
        <rFont val="Arial"/>
        <family val="2"/>
      </rPr>
      <t>Average    Declared    Capacity (DC) during the year</t>
    </r>
  </si>
  <si>
    <t>Particulars</t>
  </si>
  <si>
    <t>Units</t>
  </si>
  <si>
    <t>2012-13</t>
  </si>
  <si>
    <t>2014-15</t>
  </si>
  <si>
    <t>Actual  Energy  supplied to Colony from the station</t>
  </si>
  <si>
    <t>SH 1/3</t>
  </si>
  <si>
    <t>Period</t>
  </si>
  <si>
    <t>Month wise Design Energy</t>
  </si>
  <si>
    <t>Storage Hydro plants shall also furnish actual monthly average peaking generation in MW achieved during the period 2012-13 to 2016-17 against the monthly average peaking capability approved by CEAas per following format:</t>
  </si>
  <si>
    <t>Expected  Avg.  of  daily 3-hour peaking capacity as approved by CEA</t>
  </si>
  <si>
    <t>Actual monthly average of daily 3-hour peaking (MW) for the period 2012-13 to 2016-17</t>
  </si>
  <si>
    <t>Month</t>
  </si>
  <si>
    <t xml:space="preserve"> Declared Capacity should be as per Regulation 31(3) of CERC Tariff Regulations for the period 2014-19 including month wise information may be furnished.</t>
  </si>
  <si>
    <t>Any  relevant  point  or  a  specific  fact  having  bearing  on  performance  or  operating parameters may also be highlighted or brought to the notice of the Commission.</t>
  </si>
  <si>
    <t>List of beneficiaries/customers along with allocation by GoI including (allocation of unallocated share) / capacity as contracted should also be furnished separately for each generating station.</t>
  </si>
  <si>
    <t>Annexure III</t>
  </si>
  <si>
    <t>SH 3/3</t>
  </si>
  <si>
    <t>Plant Availability Factor Achieved (%)</t>
  </si>
  <si>
    <t>Reasons for shortfall in PAF
achieved vis-a-vis NAPAF</t>
  </si>
  <si>
    <t>Plant Load Factor Achieved (%)</t>
  </si>
  <si>
    <t>Reasons for shortfall in PLF
achieved vis-a-vis Target PLF</t>
  </si>
  <si>
    <t>2004-05</t>
  </si>
  <si>
    <t>2005-06</t>
  </si>
  <si>
    <t>2006-07</t>
  </si>
  <si>
    <t>2007-08</t>
  </si>
  <si>
    <t>2008-09</t>
  </si>
  <si>
    <t>2009-10</t>
  </si>
  <si>
    <t>2010-11</t>
  </si>
  <si>
    <t>2011-12</t>
  </si>
  <si>
    <t>(e) Operation and maintenance cost (finally admitted by CERC)</t>
  </si>
  <si>
    <t>Name of the Utility</t>
  </si>
  <si>
    <t>Name of the Generating Station</t>
  </si>
  <si>
    <t>Station/ Stage/ Unit</t>
  </si>
  <si>
    <t>Fuel Type (Coal/ Lignite/ Gas/ Liquid Fuel/ Nuclear/ Hydro</t>
  </si>
  <si>
    <t>Capacity of Plant (MW)</t>
  </si>
  <si>
    <t>COD</t>
  </si>
  <si>
    <t>Plant Load Factors (PLF) (%)</t>
  </si>
  <si>
    <t>Scheduled Energy (MU)</t>
  </si>
  <si>
    <t>Scheduled Generation (MU)</t>
  </si>
  <si>
    <t>Actual Generation (MU)</t>
  </si>
  <si>
    <t>Value of coal (Rs. Lakh)</t>
  </si>
  <si>
    <t>Value of Oil (Rs. lakh)</t>
  </si>
  <si>
    <t>Station Heat Rate (kcal/kwh)</t>
  </si>
  <si>
    <t>Equity (Rs. Crore)</t>
  </si>
  <si>
    <t>Absolute value</t>
  </si>
  <si>
    <t>Rate (%)</t>
  </si>
  <si>
    <t>(b) interest on Loan</t>
  </si>
  <si>
    <t>(d) Interest on working Capital</t>
  </si>
  <si>
    <t>(f) Compensation Allowances</t>
  </si>
  <si>
    <t>Energy Charge (Rs./Kwh)</t>
  </si>
  <si>
    <t>Total tariff (Rs. Kwh)</t>
  </si>
  <si>
    <t>DSM Generation (MU)</t>
  </si>
  <si>
    <t>DSM Rate (Ps/Kwh)</t>
  </si>
  <si>
    <t>Revenue from DSM (Rs. Crore)</t>
  </si>
  <si>
    <t>Annexure-XIX</t>
  </si>
  <si>
    <r>
      <rPr>
        <b/>
        <sz val="11"/>
        <rFont val="Arial"/>
        <family val="2"/>
      </rPr>
      <t xml:space="preserve">                            PLANT AVAILABILITY/SCHEDULED PLANT LOAD FACTOR ACHIEVED
</t>
    </r>
    <r>
      <rPr>
        <sz val="11"/>
        <rFont val="Arial"/>
        <family val="2"/>
      </rPr>
      <t>Generating company: NHPC LTD.
Name of Generating station: Chamera-III Power Station
Installed Capacity (MW) : 231 MW
Normative Annual Plant Availability Factor (%) approved by Commission : 85%</t>
    </r>
  </si>
  <si>
    <t>NIL</t>
  </si>
  <si>
    <t>Under Ground</t>
  </si>
  <si>
    <t xml:space="preserve">Static </t>
  </si>
  <si>
    <t>200 M</t>
  </si>
  <si>
    <t>227.0 M</t>
  </si>
  <si>
    <t>188.71 M</t>
  </si>
  <si>
    <t>231 MW</t>
  </si>
  <si>
    <t>NHPC LTD.</t>
  </si>
  <si>
    <t>Chamera-III Power Station</t>
  </si>
  <si>
    <t>231.0 M</t>
  </si>
  <si>
    <t>217.97 M</t>
  </si>
  <si>
    <t>-</t>
  </si>
  <si>
    <t xml:space="preserve">
DURING 2016-17:
 COMPLETE SHUTDOWN OF POWER HOUSE W.E.F  01- FEB-2017 TO 06-APR-2017 FOR REPAIR WORKS OF HRT &amp; ANNUAL MAINTENANCE.</t>
  </si>
  <si>
    <t>Hydro</t>
  </si>
  <si>
    <t>Not Commissioned</t>
  </si>
  <si>
    <t>3 x 77 MW</t>
  </si>
  <si>
    <t>Note: Generating Companies are required to submit data for all generating stations.</t>
  </si>
  <si>
    <t>The data provided for the corresponding years need to mention as Actual or provisional.</t>
  </si>
  <si>
    <t>Data for each Unit and Stage is required to be submitted in additional sheets as per the format.</t>
  </si>
  <si>
    <r>
      <rPr>
        <b/>
        <sz val="12"/>
        <rFont val="Arial"/>
        <family val="2"/>
      </rPr>
      <t>Plant  Availability  Factor  (PAF) (%)</t>
    </r>
  </si>
  <si>
    <r>
      <rPr>
        <b/>
        <sz val="12"/>
        <rFont val="Arial"/>
        <family val="2"/>
      </rPr>
      <t>Quantum  of  coal  consumption (MT)</t>
    </r>
  </si>
  <si>
    <r>
      <rPr>
        <b/>
        <sz val="12"/>
        <rFont val="Arial"/>
        <family val="2"/>
      </rPr>
      <t>Specific     Coal     Consumption (kg/kwh)</t>
    </r>
  </si>
  <si>
    <r>
      <rPr>
        <b/>
        <sz val="12"/>
        <rFont val="Arial"/>
        <family val="2"/>
      </rPr>
      <t>Gross  Calorific  Value  of  Coal (Kcal/ Kg)</t>
    </r>
  </si>
  <si>
    <r>
      <rPr>
        <b/>
        <sz val="12"/>
        <rFont val="Arial"/>
        <family val="2"/>
      </rPr>
      <t>Heat Contribution of Coal (Kcal/ kwh)</t>
    </r>
  </si>
  <si>
    <r>
      <rPr>
        <b/>
        <sz val="12"/>
        <rFont val="Arial"/>
        <family val="2"/>
      </rPr>
      <t>Cost Of Specific Coal Consumption (Rs./Kwh) – Finally admitted by CERC</t>
    </r>
  </si>
  <si>
    <r>
      <rPr>
        <b/>
        <sz val="12"/>
        <rFont val="Arial"/>
        <family val="2"/>
      </rPr>
      <t>Quantum  of  Oil  Consumption (Lit.)</t>
    </r>
  </si>
  <si>
    <r>
      <rPr>
        <b/>
        <sz val="12"/>
        <rFont val="Arial"/>
        <family val="2"/>
      </rPr>
      <t>Gross   calorific   value   of   oil (kcal/lit)</t>
    </r>
  </si>
  <si>
    <r>
      <rPr>
        <b/>
        <sz val="12"/>
        <rFont val="Arial"/>
        <family val="2"/>
      </rPr>
      <t>Specific  Oil  Consumption  (ml/ kwh)</t>
    </r>
  </si>
  <si>
    <r>
      <rPr>
        <b/>
        <sz val="12"/>
        <rFont val="Arial"/>
        <family val="2"/>
      </rPr>
      <t>Cost Of Specific Oil Consumption (Rs./Kwh) – Finally admitted by CERC</t>
    </r>
  </si>
  <si>
    <r>
      <rPr>
        <b/>
        <sz val="12"/>
        <rFont val="Arial"/>
        <family val="2"/>
      </rPr>
      <t>Heat  Contribution  of  Oil  (Kcal/ kwh)</t>
    </r>
  </si>
  <si>
    <r>
      <rPr>
        <b/>
        <sz val="12"/>
        <rFont val="Arial"/>
        <family val="2"/>
      </rPr>
      <t>Auxiliary  Energy  Consumption (%)</t>
    </r>
  </si>
  <si>
    <r>
      <rPr>
        <b/>
        <sz val="12"/>
        <rFont val="Arial"/>
        <family val="2"/>
      </rPr>
      <t>Debt at the end of the year (Rs. Crore)</t>
    </r>
  </si>
  <si>
    <r>
      <rPr>
        <b/>
        <sz val="12"/>
        <rFont val="Arial"/>
        <family val="2"/>
      </rPr>
      <t>Working  Capital  (Rs.  Crore)  –
finally admitted by CERC</t>
    </r>
  </si>
  <si>
    <r>
      <rPr>
        <b/>
        <sz val="12"/>
        <rFont val="Arial"/>
        <family val="2"/>
      </rPr>
      <t>Capital cost (Rs. Crore) – finally admitted by CERC</t>
    </r>
  </si>
  <si>
    <r>
      <rPr>
        <b/>
        <sz val="12"/>
        <rFont val="Arial"/>
        <family val="2"/>
      </rPr>
      <t>Capacity Charges/ Annual Fixed Cost (AFC)</t>
    </r>
  </si>
  <si>
    <r>
      <rPr>
        <b/>
        <sz val="12"/>
        <rFont val="Arial"/>
        <family val="2"/>
      </rPr>
      <t>(a) Return on equity  – pre tax (admitted by CERC)</t>
    </r>
  </si>
  <si>
    <r>
      <rPr>
        <b/>
        <sz val="12"/>
        <rFont val="Arial"/>
        <family val="2"/>
      </rPr>
      <t>Rate  (%)  –  Weighted  Average Rate</t>
    </r>
  </si>
  <si>
    <r>
      <rPr>
        <b/>
        <sz val="12"/>
        <rFont val="Arial"/>
        <family val="2"/>
      </rPr>
      <t>(c) Depreciation (finally allowed by CERC)</t>
    </r>
  </si>
  <si>
    <r>
      <rPr>
        <b/>
        <sz val="12"/>
        <rFont val="Arial"/>
        <family val="2"/>
      </rPr>
      <t>Revenue  realisation  before  tax (Rs. Crore)</t>
    </r>
  </si>
  <si>
    <r>
      <rPr>
        <i/>
        <sz val="12"/>
        <rFont val="Arial"/>
        <family val="2"/>
      </rPr>
      <t>This is a general format. Plants of different fuel users have to fill the cells as applicable to them. Tariff for the Hydro may be understood as composite tariff.</t>
    </r>
  </si>
  <si>
    <t>AFC (Rs. Crore)</t>
  </si>
  <si>
    <t>2. The capital cost sl no. 23 &amp; equity at sl no. 21 has been considered as closing equity &amp; capital cost respectively as on 31st March of respective year.</t>
  </si>
  <si>
    <t>3. The billing for the period 2014-19 is being carried out based on allowed AFC for 2013-14 grossed up with MAT rate.</t>
  </si>
  <si>
    <t>1. The data at Sl No. 20 to 27 has been filled based on CERC order dated 24.03.2015</t>
  </si>
  <si>
    <t>NA</t>
  </si>
  <si>
    <t>Profit/ loss before tax (Rs. Crore)</t>
  </si>
  <si>
    <t>Revenue   realisation   after   tax (Rs. Crore) #</t>
  </si>
  <si>
    <t>4. # NHPC calculate Corporate Tax as a whole after considering all the admissible deductions, exemptions etc. as per Income Tax Act. Therefore unitwise calculation has not been made.</t>
  </si>
  <si>
    <t>April</t>
  </si>
  <si>
    <t>May</t>
  </si>
  <si>
    <t>June</t>
  </si>
  <si>
    <t>July</t>
  </si>
  <si>
    <t>August</t>
  </si>
  <si>
    <t>September</t>
  </si>
  <si>
    <t>October</t>
  </si>
  <si>
    <t>November</t>
  </si>
  <si>
    <t>December</t>
  </si>
  <si>
    <t>January</t>
  </si>
  <si>
    <t>February</t>
  </si>
  <si>
    <t>March</t>
  </si>
  <si>
    <t>Annual</t>
  </si>
  <si>
    <t>DETAILS OF OPERATION AND MAINTENANCE EXPENSES</t>
  </si>
  <si>
    <t>Name of the Company : NHPC Ltd</t>
  </si>
  <si>
    <t xml:space="preserve">Name of Power Station: </t>
  </si>
  <si>
    <t>CHAMERA III POWER STATION</t>
  </si>
  <si>
    <t>Sl. No.</t>
  </si>
  <si>
    <t>ITEMS</t>
  </si>
  <si>
    <t>Variance (In Rs.)</t>
  </si>
  <si>
    <t>Variance (In %)</t>
  </si>
  <si>
    <t>Reason</t>
  </si>
  <si>
    <t xml:space="preserve"> </t>
  </si>
  <si>
    <t>(A)</t>
  </si>
  <si>
    <t>Breakup of O&amp;M Expenses</t>
  </si>
  <si>
    <t xml:space="preserve">Consumption of stores &amp; spares </t>
  </si>
  <si>
    <t>Decrease is due to less consumption  of  capital spares and other spares for annual maintance in the year of 2016-17 as compared to year 2015-16.</t>
  </si>
  <si>
    <t>Repair &amp; Maintenance</t>
  </si>
  <si>
    <t>For Dam,Intake,WCS,De-silting chamber</t>
  </si>
  <si>
    <t>The abnormal increase in expenditure due to major repair work of Rs. 3.95 crore in HRT at Adit IV and Adit VI due to leakage from HRT. (*), Repair of damaged / washed away road at various locations of Right Bank road  the Repair and  Maintenance Expenditure has been increased by Rs. 33.75 Lakhs.</t>
  </si>
  <si>
    <t>For Power House and all other works</t>
  </si>
  <si>
    <t>Due  Restoration of damaged Retaining Wall between RD 87.30m to RD 101.55m on MAT road below Switch Yard area the  Repair and  Mainteances - Payment to outside agency-Power  Plant Building has been increased by Rs. 22.52 lakhs .Construction of contour drain on hill – slope above Switch Yard area at Chamera-III Power Station,Dharwala the Repair and maintenance expenditure  has been increased by Rs. 16.77 lakhs. Providing Concrete work and boulder trap along hill slope above Surge Shaft, Chamera-III Power Station,Dharwala, the Repair and maintenance expenditure has been increased by Rs. 23.61 lakhs and some other works also done in the year 2016-17 valuing Rs. 10 lakhs and below.These all works were protection work and very necessary for the safety of the structure and efficient running of power plant.</t>
  </si>
  <si>
    <t>Sub-Total (Repair and Maintenance)</t>
  </si>
  <si>
    <t xml:space="preserve">Insurance </t>
  </si>
  <si>
    <t>Security  Expenses</t>
  </si>
  <si>
    <t>Increase in security  expenditure is due to   increase  of DA and annual  increment of the security personnel and wage revision of 7th pay commission  and payment of arms and ammunition.</t>
  </si>
  <si>
    <t>Administrative Expenses</t>
  </si>
  <si>
    <t xml:space="preserve">Rent  </t>
  </si>
  <si>
    <t>Due to non payment of subsistence allowance  to mokhri village and decrease  in number  of lease rent cases and house rent cases.</t>
  </si>
  <si>
    <t xml:space="preserve">Electricity charges  </t>
  </si>
  <si>
    <t>Due to induction of CISF ,  new electrical connection are provided to CISF staff in various township of Project. So the increase of Electricity Load of project   as compared to  Corresponding previous  period.</t>
  </si>
  <si>
    <t xml:space="preserve">Travelling &amp; Conveyance  </t>
  </si>
  <si>
    <t>Due to Increase of number of training as compared to  Corresponding previous  period (  INLAND TRAVEL and  DAILY ALLOWANCE/BOARDING AND LODGING CHARGES )</t>
  </si>
  <si>
    <t>Telephone, Telex &amp; Postage   (Communication)</t>
  </si>
  <si>
    <t xml:space="preserve"> Liability provided in books for 4 Mbps MPLS port charges of M/s PGCIL Delhi amounting to Rs43,33,307/-Booked as per debit advice received from C.O.</t>
  </si>
  <si>
    <t>Advertisement</t>
  </si>
  <si>
    <t>Due to increase  of number of advertisement of tender/newspaper  as compared to Corresponding previous year</t>
  </si>
  <si>
    <t>Donation</t>
  </si>
  <si>
    <t xml:space="preserve">Entertainment </t>
  </si>
  <si>
    <t>Decrease is due to providing dinner to worker during silt flushing at power house in year 2015-16.</t>
  </si>
  <si>
    <t>Sub-total (Administrative expenses)</t>
  </si>
  <si>
    <t>Employee Cost</t>
  </si>
  <si>
    <t>6.1a</t>
  </si>
  <si>
    <t>Salaries, wages &amp; allow. -Project</t>
  </si>
  <si>
    <t xml:space="preserve">Due to increase of COMPANY'S CONTRIBUTION TO SUPERANNUATION /PENSION FUND  (Executive ) and  GRATUITY ACTUARIAL VALUATION EXPENSE  respectively as compared to  Corresponding previous  period </t>
  </si>
  <si>
    <t xml:space="preserve">Staff welfare expenses </t>
  </si>
  <si>
    <t xml:space="preserve">Due to decrease  of RETIRED EMPLOYEES MEDICAL BENEFIT ACTUARIAL VALUATION PROVISION lakhs   as compared to  Corresponding previous  period </t>
  </si>
  <si>
    <t>Productivity Linked incentive</t>
  </si>
  <si>
    <t>Increase is due to payment of arrears for the year 2010-2011 to 2014-2015 in year 2016-17.</t>
  </si>
  <si>
    <t>VRS-Ex-gratia</t>
  </si>
  <si>
    <t>Ex-gratia</t>
  </si>
  <si>
    <t>Performance related pay (PRP)</t>
  </si>
  <si>
    <t>Due to slight increase in PRP rates.</t>
  </si>
  <si>
    <t>Sub-total (Employee Cost)</t>
  </si>
  <si>
    <t>Loss of Store</t>
  </si>
  <si>
    <t xml:space="preserve">Allocation of CO Office expenses </t>
  </si>
  <si>
    <t>As per expenditure provided by corporate office and regional office.</t>
  </si>
  <si>
    <t>Others  (Specify items)</t>
  </si>
  <si>
    <t>Excess Provision reversed based on actual expenditure  &amp; On the basis of Advice received from Corporate Office</t>
  </si>
  <si>
    <t>Total (1 to 10)</t>
  </si>
  <si>
    <t>Revenue /Recoveries</t>
  </si>
  <si>
    <r>
      <t xml:space="preserve">Decrease is due to :-  </t>
    </r>
    <r>
      <rPr>
        <sz val="11"/>
        <rFont val="Calibri"/>
        <family val="2"/>
        <scheme val="minor"/>
      </rPr>
      <t xml:space="preserve">                                                                                                        1. Refund of NRLDC Charges less  of the year 2016-17 amounting to Rs. 18.64 Lakhs compared to year 2015-16 amounting to Rs. 39.50 lakhs.                                                                                                           2.  Some other recoveries from contractors and other is less of the year 2016-17 amounting to Rs. 21.95 lakhs compared to year 2015-16 amounting to  Rs. 32.77 Lakhs. </t>
    </r>
  </si>
  <si>
    <t>Net Expenses</t>
  </si>
  <si>
    <t>Capital spares consumed not included in A(1) above and not claimed/allowed by commission for capitalisation</t>
  </si>
  <si>
    <t>Name of the Company : National Hydroelectric Power Corporation Ltd</t>
  </si>
  <si>
    <t>Decrease is due to less consumption  of  capital spares and other spares for annual maintance in the year of 2015-16 as compared to year 2014-15.</t>
  </si>
  <si>
    <t>Due to  Construction of boulders traps on hillside and concrete cladding wall behind GIS Building at CPS-III,Dharwala, the Repair  and Maintenance - Powr Plant Building has been increased by Rs   32.23 lakhs. Providing and fixing crash barrier along the reservoir (Left bank) between RD 400.00M to 1100.00M at Dam site Kharamukh,   Expenditure incurred on Maintenance/Creation of Facilities Not Controlled by Company  has been increased by Rs. 21.36 lakhs and Removal of Boulder / Mulba /RBM from stilling basin D/s Dam the Repair  and Maintenance DAM AND RESERVOIR has been increased by Rs. 20.21 lakhs.Providing vitrified flooring and miscellaneous repair works for renovation of  Temporary Type “A” quarters at Karian  the Repair  and Maintenance - Residential Building  has been increase by Rs. 26.41. Besides  above  seven number of FTB  enginner appoint through contractor  for operation of main mother plant</t>
  </si>
  <si>
    <t xml:space="preserve">The insurance cost for the  period from 01.07.2015 to 30.06.2016 for the Rs 550.46  lakhs as compared to  previous period   is Rs  362.84 lakhs. The insurance premimum (fire-0.850,earthquake-0.434, MBD-1.85 ,BI/flop cover-2.73) has increased as compared to corresponding previous year  (fire-0.60,earthquake-0.434, MBD-1.30 ,BI/flop cover-1.61) </t>
  </si>
  <si>
    <t>Increase in security  expenditure is due to induction CISF and  increase  of DA and annual  increment of the security personnel.</t>
  </si>
  <si>
    <t>Due to decrease of number of training as compared to  Corresponding previous  period (  INLAND TRAVEL and  DAILY ALLOWANCE/BOARDING AND LODGING CHARGES )</t>
  </si>
  <si>
    <t xml:space="preserve">Due to decrease of SATELLITE COMMUNICATION EXPENSES of Rs   5.90  lakhs as compared to previous corresponding  period (AS per the C.O Advice) . </t>
  </si>
  <si>
    <t>Salaries,wages &amp; allow. -Project</t>
  </si>
  <si>
    <t>As per the circular no 460 and 397 the booking of   REHS expenditure has transferred  from "staff welfare to REHS trust expenses".Amounting  to Rs 7.64 lakhs  through debit advice to  corporate office</t>
  </si>
  <si>
    <t>decrease is due to VRS has been taken by employees in year 2014-15 where as no case of VRS was in 2015-16.</t>
  </si>
  <si>
    <t>Due to increase in strength of executives  in year 2015-16 as compared to year 2014-15..</t>
  </si>
  <si>
    <t>Due to change of accounting the POL Expenditure OF DG SET transferred  from POL ON OTHERS (921707) to  OPERATING EXP.OF DG SET OTHER THAN RESIDENTIAL(925001 ) .</t>
  </si>
  <si>
    <t xml:space="preserve">Increase is due to reversal of excess liabilities and provisions amounting to Rs 37.40 Lakhs.                                                                                                                                     </t>
  </si>
  <si>
    <t>Due to consumption  of  capital spares like 110KW submersible pump, online data card , PLCC cards etc in year 2014-15.</t>
  </si>
  <si>
    <t>The increase is Due to  restrengthing of existing wall/road/culvert  below switchyard  by Rs   96.66 lakhs and  Laying of premix carpet including soling, metalling and side drains on existing PWD road from NHPC Office main gate to MAT portal at Dharwala the  Expenditure incurred on Maintenance/Creation of Facilities Not Controlled by Company  has been increased by Rs. 35 lakhs.</t>
  </si>
  <si>
    <t xml:space="preserve">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t>
  </si>
  <si>
    <t>Increase in security  expenditure is due to  increase of DA and increment of the security personnel.</t>
  </si>
  <si>
    <t xml:space="preserve">Due to non payment of subsistance allowance  to mokhari village and decrease  in number  of lease rent cases and house rent cases, there is decrease of Rs  9.63 lakhs as compared to year 2013.14. Amount of Rs 11.05 lakhs and Rs 7.20 lakhs has been reduced due to withdrawal of    one number  HRTC bus and 2 number hired vehicle respectively as compared to  year 2013-14.  </t>
  </si>
  <si>
    <t>Decrease  in ELECTRICITY EXPENSES  as compared to Corresponding previous year (Gl code 921506) is due to longer winter  period  in previous year.</t>
  </si>
  <si>
    <t>The DAILY ALLOWANCE/BOARDING AND LODGING expenditure (as per the new circular of C.O) has been increased  by  Rs  7.26  Lakhs  as compared to Corresponding previous year. Beside to this INLAND TRAVEL(train fare &amp; travel by own vechile) has also been increase by  Rs 3.54 lakhs as compared to Corresponding previous year</t>
  </si>
  <si>
    <t>Due to increase  of number of advertisment of tender/newspaper  as compared to Corresponding previous year</t>
  </si>
  <si>
    <t>Due to decrease in number of Chief Engineers from 2 to 1.</t>
  </si>
  <si>
    <t>Mainly due to reduction in number of employees from 299 to 259  . Correspondingly  company leased accommodation has also be  reduced by Rs  12.53 lakhs as compared to corresponding previous year</t>
  </si>
  <si>
    <t>Due to increase in Rate of PLGi in year 2014-15 as compared to year 2013-14.</t>
  </si>
  <si>
    <t>VRS has been taken by employees in year 2014-15 where as no case of VRS was in 2013-14.</t>
  </si>
  <si>
    <t>Due to increase in strength of executives  in year 2014-15 as compared to year 2013-14 from 69 to 77.</t>
  </si>
  <si>
    <t>As per actual allocation received from Corporate Office.</t>
  </si>
  <si>
    <t>Reversal of Excess liability provided for  PRP payable to Executive and supervisors of Rs 21.68 lacs and  Excess liability reversal of Amount payable to Ex-employee of Rs  24.50 lacs</t>
  </si>
  <si>
    <t>Since COD of the power station was July 2012 and hence their was no consumption of capital spares in year 2012-13.</t>
  </si>
  <si>
    <t>Due to increase on a/c of repair and maintenance of Power plant of Rs 26.62 lakhs for Drilling and Grouting Work  around  Penstocks  of Unit-I, II and III (Power House), and repair and maintenance of residential building of Rs 10.44 lakhs .Beside the above expenditure for the current period increase is also due to considering minimum wages as per Central Govt. notification instead of State Govt. considered  in previous period. Also expenditure for the year 2012-13 is for part year i.e. 9 month form July 2012 to March 2013.</t>
  </si>
  <si>
    <t>Due to increase on a/c of repair and maintenance of  Water regulatory system of Dam (Rs 39.60 lakhs), repair and maintenance of Electrical installation  (Rs 53.83 lakhs) , repair and maintenance of -Other Expenses- Road,Bridges, Culverts (Rs. 8.96 lakhs) for Reconstruction of  Retaining wall at Adit-6 Road RD 300 to 316M andrepair and maintenance of -Other Expenses- Road,Bridges, Culverts (Rs. 5.13 lakhs) for Restoration of Damage retaining wall RD. 23.50 M to 36.50 on the Access road to Switch yard .Beside the above expenditure for the current period increase is due to consindering minimum wages as per Central Govt. notification instead of State Govt.  considered  in previous period.  Also expenditure for the year 2012-13 is for part year i.e. 9 month form July 2012 to March 2013.</t>
  </si>
  <si>
    <t>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and increase in Sum-insured.</t>
  </si>
  <si>
    <t xml:space="preserve">In the year 2013-14  security was provided by IRBN (66 personnel)against HP EX service man(45 personnel). In the first year the salary ,DA and other allowance are much more  in case of IRBN  which is a paramilitary force. The number of security personal  deputed is  more as compared to previous year </t>
  </si>
  <si>
    <t>Due to lease rent paid to provide accommodation to local affected people  due to leakage in HRT near surge shaft area. Also previous year expenditure is for part year.</t>
  </si>
  <si>
    <t>Due to increase in cost of electricity from Rs 4.00  per KWH to Rs 4.35 per KWH from HPSEB and also increase in fixed cost from Rs 240per KWH to Rs 300 per KWH.Beside the above the winter seasons months were more as compared to previous year. Also previous year expenditure is for part year.</t>
  </si>
  <si>
    <t>Due to new Vsat  lease  line connection in karian office complex amounting to Rs 14.41  lakh after start of operation of power station and  increase in telephone  expenses i.e BSNL Bonglore, BSNL FARIDABAD, which is based on  advices received from C.O.</t>
  </si>
  <si>
    <t>Due to decrease in number of Chief Engineers from 3 to 2.</t>
  </si>
  <si>
    <t>Expendtiure in the year 2012-13 is for part year i.e. 9 month from July to decemebr and also  increase in DA rates.</t>
  </si>
  <si>
    <t>During the year 2012-13 no amount paid as  project commissing award , But the in the year 2013-14 of Rs 46.17 Lakhs booked under the project commissing award.</t>
  </si>
  <si>
    <t>Due to payment of PRP/PLI of the year 2010-11 &amp; 2011-12 made in the year 2012-13.</t>
  </si>
  <si>
    <t>VRS has been taken by employees in 2012-13 where as no case of VRS was in 2013-14.</t>
  </si>
  <si>
    <t>Due to payment of PRP/PLI of the yaer 2010-11 &amp; 2011-12 made in the year 2012-13.</t>
  </si>
  <si>
    <t xml:space="preserve">Increase is due to  expenditure on a/c of  Compensatory afforestation / catchment area treatment amounting  to Rs. 227.22 lakhs incurred during year 2012-13  has been transfered to IEDC in the same year. </t>
  </si>
  <si>
    <r>
      <t xml:space="preserve">Decrease is due to :-  </t>
    </r>
    <r>
      <rPr>
        <sz val="11"/>
        <rFont val="Calibri"/>
        <family val="2"/>
        <scheme val="minor"/>
      </rPr>
      <t xml:space="preserve">                                                                                                         1. Write off of provisions of PRP/PLGI/PLI Rs. 100.98 Lakhs during 2012.13.                                                                                                                  2. Wirte off of provisions of supperannuation/pension in year 2012.13 Rs. 22.93 Lakhs.                                                                                                               3. Write off of provisions of others amounting to Rs. 11.31 Lakhs.                  4. In the year 2012.13 Interest of UI charges amounting to Rs. 141.38 Lakhs booked under the HOA (841001) of Other income but in the year 2013.14 interest of UI charges booked in HOA 841403.                                                                                                                                       5. The Rent/Hire charges from contractor was reduced by Rs. 13.54 Lakhs because the civil contractor handed over the Balogi store shed to NHPC Ltd.</t>
    </r>
  </si>
</sst>
</file>

<file path=xl/styles.xml><?xml version="1.0" encoding="utf-8"?>
<styleSheet xmlns="http://schemas.openxmlformats.org/spreadsheetml/2006/main">
  <numFmts count="7">
    <numFmt numFmtId="43" formatCode="_ * #,##0.00_ ;_ * \-#,##0.00_ ;_ * &quot;-&quot;??_ ;_ @_ "/>
    <numFmt numFmtId="164" formatCode="###0;###0"/>
    <numFmt numFmtId="165" formatCode="###0.0;###0.0"/>
    <numFmt numFmtId="166" formatCode="mmm\-yyyy"/>
    <numFmt numFmtId="167" formatCode="0.00000"/>
    <numFmt numFmtId="168" formatCode="0.000%"/>
    <numFmt numFmtId="169" formatCode="_(* #,##0_);_(* \(#,##0\);_(* &quot;-&quot;??_);_(@_)"/>
  </numFmts>
  <fonts count="47">
    <font>
      <sz val="10"/>
      <color rgb="FF000000"/>
      <name val="Times New Roman"/>
      <charset val="204"/>
    </font>
    <font>
      <sz val="11"/>
      <color theme="1"/>
      <name val="Calibri"/>
      <family val="2"/>
      <scheme val="minor"/>
    </font>
    <font>
      <sz val="10"/>
      <name val="Arial"/>
      <family val="2"/>
    </font>
    <font>
      <b/>
      <sz val="12"/>
      <name val="Arial"/>
      <family val="2"/>
    </font>
    <font>
      <sz val="12"/>
      <name val="Arial"/>
      <family val="2"/>
    </font>
    <font>
      <b/>
      <u/>
      <sz val="12"/>
      <name val="Arial"/>
      <family val="2"/>
    </font>
    <font>
      <b/>
      <sz val="10"/>
      <name val="Arial"/>
      <family val="2"/>
    </font>
    <font>
      <sz val="10"/>
      <color rgb="FF000000"/>
      <name val="Arial"/>
      <family val="2"/>
    </font>
    <font>
      <b/>
      <u/>
      <sz val="10"/>
      <name val="Arial"/>
      <family val="2"/>
    </font>
    <font>
      <sz val="11"/>
      <name val="Calibri"/>
      <family val="2"/>
    </font>
    <font>
      <sz val="12"/>
      <color rgb="FF000000"/>
      <name val="Arial"/>
      <family val="2"/>
    </font>
    <font>
      <sz val="10"/>
      <name val="Arial"/>
      <family val="2"/>
    </font>
    <font>
      <b/>
      <sz val="12"/>
      <name val="Arial"/>
      <family val="2"/>
    </font>
    <font>
      <sz val="12"/>
      <name val="Arial"/>
      <family val="2"/>
    </font>
    <font>
      <b/>
      <u/>
      <sz val="12"/>
      <name val="Arial"/>
      <family val="2"/>
    </font>
    <font>
      <sz val="10"/>
      <name val="Times New Roman"/>
      <family val="1"/>
    </font>
    <font>
      <b/>
      <u/>
      <sz val="10"/>
      <name val="Arial"/>
      <family val="2"/>
    </font>
    <font>
      <b/>
      <sz val="11"/>
      <name val="Arial"/>
      <family val="2"/>
    </font>
    <font>
      <sz val="11"/>
      <name val="Arial"/>
      <family val="2"/>
    </font>
    <font>
      <b/>
      <u/>
      <sz val="11"/>
      <name val="Arial"/>
      <family val="2"/>
    </font>
    <font>
      <sz val="10"/>
      <name val="Times New Roman"/>
      <family val="1"/>
    </font>
    <font>
      <b/>
      <sz val="12"/>
      <color rgb="FF000000"/>
      <name val="Arial"/>
      <family val="2"/>
    </font>
    <font>
      <sz val="8"/>
      <name val="Arial"/>
      <family val="2"/>
    </font>
    <font>
      <b/>
      <sz val="10"/>
      <name val="Tahoma"/>
      <family val="2"/>
    </font>
    <font>
      <sz val="10"/>
      <color rgb="FF000000"/>
      <name val="Times New Roman"/>
      <family val="1"/>
    </font>
    <font>
      <sz val="12"/>
      <color rgb="FF000000"/>
      <name val="Times New Roman"/>
      <family val="1"/>
    </font>
    <font>
      <sz val="10"/>
      <color theme="1"/>
      <name val="Arial"/>
      <family val="2"/>
    </font>
    <font>
      <i/>
      <sz val="12"/>
      <name val="Arial"/>
      <family val="2"/>
    </font>
    <font>
      <b/>
      <sz val="11"/>
      <color theme="1"/>
      <name val="Calibri"/>
      <family val="2"/>
      <scheme val="minor"/>
    </font>
    <font>
      <b/>
      <sz val="12"/>
      <name val="Tahoma"/>
      <family val="2"/>
    </font>
    <font>
      <b/>
      <sz val="12"/>
      <color theme="1"/>
      <name val="Arial"/>
      <family val="2"/>
    </font>
    <font>
      <b/>
      <sz val="12"/>
      <color theme="1"/>
      <name val="Rupee Foradian"/>
      <family val="2"/>
    </font>
    <font>
      <b/>
      <sz val="12"/>
      <color theme="1"/>
      <name val="Calibri"/>
      <family val="2"/>
    </font>
    <font>
      <u/>
      <sz val="11"/>
      <name val="Calibri"/>
      <family val="2"/>
      <scheme val="minor"/>
    </font>
    <font>
      <sz val="11"/>
      <name val="Calibri"/>
      <family val="2"/>
      <scheme val="minor"/>
    </font>
    <font>
      <b/>
      <sz val="14"/>
      <name val="Arial"/>
      <family val="2"/>
    </font>
    <font>
      <sz val="14"/>
      <color theme="1"/>
      <name val="Calibri"/>
      <family val="2"/>
      <scheme val="minor"/>
    </font>
    <font>
      <b/>
      <sz val="14"/>
      <name val="Tahoma"/>
      <family val="2"/>
    </font>
    <font>
      <sz val="14"/>
      <name val="Arial"/>
      <family val="2"/>
    </font>
    <font>
      <sz val="14"/>
      <name val="Calibri"/>
      <family val="2"/>
    </font>
    <font>
      <b/>
      <sz val="14"/>
      <color theme="1"/>
      <name val="Calibri"/>
      <family val="2"/>
      <scheme val="minor"/>
    </font>
    <font>
      <b/>
      <sz val="14"/>
      <name val="Calibri"/>
      <family val="2"/>
    </font>
    <font>
      <sz val="14"/>
      <name val="Calibri"/>
      <family val="2"/>
      <scheme val="minor"/>
    </font>
    <font>
      <b/>
      <sz val="10"/>
      <color theme="1"/>
      <name val="Arial"/>
      <family val="2"/>
    </font>
    <font>
      <b/>
      <sz val="10"/>
      <color theme="1"/>
      <name val="Rupee Foradian"/>
      <family val="2"/>
    </font>
    <font>
      <b/>
      <sz val="11"/>
      <color theme="1"/>
      <name val="Calibri"/>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2" fillId="0" borderId="0"/>
    <xf numFmtId="0" fontId="24" fillId="0" borderId="0"/>
    <xf numFmtId="0" fontId="2" fillId="0" borderId="0"/>
    <xf numFmtId="0" fontId="1" fillId="0" borderId="0"/>
    <xf numFmtId="0" fontId="2"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267">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8" xfId="0" applyFill="1" applyBorder="1" applyAlignment="1">
      <alignment horizontal="center" vertical="top" wrapText="1"/>
    </xf>
    <xf numFmtId="0" fontId="6" fillId="0" borderId="8" xfId="0" applyFont="1" applyFill="1" applyBorder="1" applyAlignment="1">
      <alignment vertical="top" wrapText="1"/>
    </xf>
    <xf numFmtId="0" fontId="2" fillId="0" borderId="8" xfId="0" applyFont="1" applyFill="1" applyBorder="1" applyAlignment="1">
      <alignment vertical="top" wrapText="1"/>
    </xf>
    <xf numFmtId="0" fontId="0" fillId="0" borderId="8" xfId="0" applyFill="1" applyBorder="1" applyAlignment="1">
      <alignment vertical="top" wrapText="1"/>
    </xf>
    <xf numFmtId="0" fontId="2" fillId="0" borderId="8" xfId="0" applyFont="1" applyFill="1" applyBorder="1" applyAlignment="1">
      <alignment horizontal="center" vertical="top" wrapText="1"/>
    </xf>
    <xf numFmtId="0" fontId="4" fillId="0" borderId="8" xfId="0" applyFont="1" applyFill="1" applyBorder="1" applyAlignment="1">
      <alignment vertical="top" wrapText="1"/>
    </xf>
    <xf numFmtId="0" fontId="6" fillId="0" borderId="8" xfId="0" applyFont="1" applyFill="1" applyBorder="1" applyAlignment="1">
      <alignment horizontal="center" vertical="top" wrapText="1"/>
    </xf>
    <xf numFmtId="0" fontId="0" fillId="0" borderId="0" xfId="0" applyFill="1" applyBorder="1" applyAlignment="1">
      <alignment horizontal="left" vertical="center"/>
    </xf>
    <xf numFmtId="0" fontId="0" fillId="0" borderId="2" xfId="0" applyFill="1" applyBorder="1" applyAlignment="1">
      <alignment horizontal="center" vertical="center" wrapText="1"/>
    </xf>
    <xf numFmtId="164" fontId="7" fillId="0" borderId="2" xfId="0" applyNumberFormat="1"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0" fontId="17" fillId="0" borderId="3" xfId="0" applyFont="1" applyFill="1" applyBorder="1" applyAlignment="1">
      <alignment horizontal="center" vertical="top" wrapText="1"/>
    </xf>
    <xf numFmtId="0" fontId="17" fillId="0" borderId="8" xfId="0" applyFont="1" applyFill="1" applyBorder="1" applyAlignment="1">
      <alignment horizontal="center" vertical="top" wrapText="1"/>
    </xf>
    <xf numFmtId="0" fontId="0" fillId="0" borderId="0" xfId="0" applyFill="1" applyBorder="1" applyAlignment="1">
      <alignment horizontal="center" vertical="top" wrapText="1"/>
    </xf>
    <xf numFmtId="0" fontId="16" fillId="0" borderId="0" xfId="0" applyFont="1" applyFill="1" applyBorder="1" applyAlignment="1">
      <alignment horizontal="left" vertical="top"/>
    </xf>
    <xf numFmtId="0" fontId="0" fillId="0" borderId="0" xfId="0" applyFill="1" applyBorder="1" applyAlignment="1">
      <alignment horizontal="center" vertical="center"/>
    </xf>
    <xf numFmtId="164" fontId="7" fillId="0" borderId="0" xfId="0" applyNumberFormat="1" applyFont="1" applyFill="1" applyBorder="1" applyAlignment="1">
      <alignment horizontal="center" vertical="center" wrapText="1"/>
    </xf>
    <xf numFmtId="164" fontId="7" fillId="0" borderId="8"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0" xfId="0" applyFill="1" applyBorder="1" applyAlignment="1">
      <alignment vertical="top" wrapText="1"/>
    </xf>
    <xf numFmtId="0" fontId="17" fillId="0" borderId="4" xfId="0" applyFont="1" applyFill="1" applyBorder="1" applyAlignment="1">
      <alignment horizontal="center" vertical="top" wrapText="1"/>
    </xf>
    <xf numFmtId="0" fontId="0" fillId="0" borderId="8" xfId="0" applyFill="1" applyBorder="1" applyAlignment="1">
      <alignment horizontal="left" vertical="top"/>
    </xf>
    <xf numFmtId="0" fontId="2" fillId="0" borderId="0" xfId="0" applyFont="1" applyFill="1" applyBorder="1" applyAlignment="1">
      <alignment horizontal="center" vertical="top" wrapText="1"/>
    </xf>
    <xf numFmtId="0" fontId="4" fillId="0" borderId="0" xfId="0" applyFont="1" applyFill="1" applyBorder="1" applyAlignment="1">
      <alignment vertical="top" wrapText="1"/>
    </xf>
    <xf numFmtId="0" fontId="12" fillId="0" borderId="13" xfId="0" applyFont="1" applyFill="1" applyBorder="1" applyAlignment="1">
      <alignment horizontal="center" vertical="top"/>
    </xf>
    <xf numFmtId="0" fontId="2" fillId="0" borderId="8" xfId="0" applyFont="1" applyFill="1" applyBorder="1" applyAlignment="1">
      <alignment horizontal="left" vertical="top"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top"/>
    </xf>
    <xf numFmtId="0" fontId="9" fillId="0" borderId="8" xfId="0" applyFont="1" applyFill="1" applyBorder="1" applyAlignment="1">
      <alignment horizontal="center" vertical="top" wrapText="1"/>
    </xf>
    <xf numFmtId="0" fontId="9" fillId="0" borderId="8" xfId="0" applyFont="1" applyFill="1" applyBorder="1" applyAlignment="1">
      <alignment horizontal="left" vertical="top" wrapText="1"/>
    </xf>
    <xf numFmtId="0" fontId="13" fillId="0"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20" fillId="2" borderId="8" xfId="0" applyFont="1" applyFill="1" applyBorder="1" applyAlignment="1">
      <alignment horizontal="center" vertical="center" wrapText="1"/>
    </xf>
    <xf numFmtId="2" fontId="9" fillId="0" borderId="8" xfId="0" applyNumberFormat="1" applyFont="1" applyFill="1" applyBorder="1" applyAlignment="1">
      <alignment horizontal="center" vertical="top" wrapText="1"/>
    </xf>
    <xf numFmtId="0" fontId="0" fillId="0" borderId="11" xfId="0" applyFill="1" applyBorder="1" applyAlignment="1">
      <alignment horizontal="left" vertical="top"/>
    </xf>
    <xf numFmtId="0" fontId="9" fillId="0" borderId="0" xfId="0" applyFont="1" applyFill="1" applyBorder="1" applyAlignment="1">
      <alignment horizontal="center" vertical="top" wrapText="1"/>
    </xf>
    <xf numFmtId="0" fontId="24" fillId="0" borderId="0" xfId="2" applyFill="1" applyBorder="1" applyAlignment="1">
      <alignment horizontal="left" vertical="top"/>
    </xf>
    <xf numFmtId="0" fontId="24" fillId="0" borderId="0" xfId="2" applyFill="1" applyBorder="1" applyAlignment="1">
      <alignment horizontal="center" vertical="top"/>
    </xf>
    <xf numFmtId="164" fontId="7" fillId="0" borderId="0" xfId="2" applyNumberFormat="1" applyFont="1" applyFill="1" applyBorder="1" applyAlignment="1">
      <alignment horizontal="center" vertical="top"/>
    </xf>
    <xf numFmtId="0" fontId="3" fillId="0" borderId="0" xfId="2" applyFont="1" applyFill="1" applyBorder="1" applyAlignment="1">
      <alignment horizontal="center" vertical="top"/>
    </xf>
    <xf numFmtId="1" fontId="2" fillId="0"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6" fillId="2" borderId="8" xfId="0" applyFont="1" applyFill="1" applyBorder="1" applyAlignment="1">
      <alignment vertical="top" wrapText="1"/>
    </xf>
    <xf numFmtId="0" fontId="0" fillId="2" borderId="8" xfId="0" applyFill="1" applyBorder="1" applyAlignment="1">
      <alignment vertical="top" wrapText="1"/>
    </xf>
    <xf numFmtId="0" fontId="0" fillId="2" borderId="8" xfId="0" applyFill="1" applyBorder="1" applyAlignment="1">
      <alignment horizontal="center" vertical="center" wrapText="1"/>
    </xf>
    <xf numFmtId="0" fontId="24" fillId="2" borderId="8" xfId="0" quotePrefix="1" applyFont="1" applyFill="1" applyBorder="1" applyAlignment="1">
      <alignment horizontal="center" vertical="center" wrapText="1"/>
    </xf>
    <xf numFmtId="2" fontId="2" fillId="2" borderId="8" xfId="0" applyNumberFormat="1" applyFont="1" applyFill="1" applyBorder="1" applyAlignment="1">
      <alignment horizontal="center" vertical="center" wrapText="1"/>
    </xf>
    <xf numFmtId="2" fontId="7" fillId="0" borderId="8" xfId="0" applyNumberFormat="1" applyFont="1" applyFill="1" applyBorder="1" applyAlignment="1">
      <alignment horizontal="center" vertical="center" wrapText="1"/>
    </xf>
    <xf numFmtId="164" fontId="7"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top" wrapText="1"/>
    </xf>
    <xf numFmtId="0" fontId="0" fillId="2" borderId="8" xfId="0" applyFill="1" applyBorder="1" applyAlignment="1">
      <alignment horizontal="center" vertical="top" wrapText="1"/>
    </xf>
    <xf numFmtId="165" fontId="7" fillId="2" borderId="2" xfId="0" applyNumberFormat="1" applyFont="1" applyFill="1" applyBorder="1" applyAlignment="1">
      <alignment horizontal="center" vertical="center" wrapText="1"/>
    </xf>
    <xf numFmtId="167" fontId="0" fillId="0" borderId="0" xfId="0" applyNumberFormat="1" applyFill="1" applyBorder="1" applyAlignment="1">
      <alignment horizontal="left" vertical="top"/>
    </xf>
    <xf numFmtId="0" fontId="0" fillId="0" borderId="10" xfId="0" applyFill="1" applyBorder="1" applyAlignment="1">
      <alignment vertical="top"/>
    </xf>
    <xf numFmtId="0" fontId="0" fillId="0" borderId="12" xfId="0" applyFill="1" applyBorder="1" applyAlignment="1">
      <alignment vertical="top"/>
    </xf>
    <xf numFmtId="0" fontId="0" fillId="0" borderId="11" xfId="0" applyFill="1" applyBorder="1" applyAlignment="1">
      <alignment vertical="top"/>
    </xf>
    <xf numFmtId="2" fontId="0" fillId="0" borderId="12" xfId="0" applyNumberFormat="1" applyFill="1" applyBorder="1" applyAlignment="1">
      <alignment horizontal="center" vertical="top"/>
    </xf>
    <xf numFmtId="2" fontId="0" fillId="0" borderId="0" xfId="0" applyNumberFormat="1" applyFill="1" applyBorder="1" applyAlignment="1">
      <alignment horizontal="left" vertical="top"/>
    </xf>
    <xf numFmtId="0" fontId="26" fillId="0" borderId="8" xfId="0" applyFont="1" applyFill="1" applyBorder="1" applyAlignment="1">
      <alignment horizontal="center" vertical="center" wrapText="1"/>
    </xf>
    <xf numFmtId="0" fontId="26" fillId="2" borderId="8" xfId="0" applyFont="1" applyFill="1" applyBorder="1" applyAlignment="1">
      <alignment horizontal="center" vertical="center" wrapText="1"/>
    </xf>
    <xf numFmtId="2" fontId="0" fillId="2" borderId="8" xfId="0" applyNumberFormat="1" applyFill="1" applyBorder="1" applyAlignment="1">
      <alignment horizontal="center" vertical="center" wrapText="1"/>
    </xf>
    <xf numFmtId="0" fontId="10" fillId="0" borderId="0" xfId="2" applyFont="1" applyFill="1" applyBorder="1" applyAlignment="1">
      <alignment horizontal="center" vertical="top"/>
    </xf>
    <xf numFmtId="0" fontId="10" fillId="0" borderId="0" xfId="2" applyFont="1" applyFill="1" applyBorder="1" applyAlignment="1">
      <alignment horizontal="left" vertical="top"/>
    </xf>
    <xf numFmtId="0" fontId="3" fillId="0" borderId="12" xfId="2" applyFont="1" applyFill="1" applyBorder="1" applyAlignment="1">
      <alignment vertical="top" wrapText="1"/>
    </xf>
    <xf numFmtId="0" fontId="3" fillId="0" borderId="12" xfId="2" applyFont="1" applyFill="1" applyBorder="1" applyAlignment="1">
      <alignment horizontal="center" vertical="top" wrapText="1"/>
    </xf>
    <xf numFmtId="0" fontId="3" fillId="0" borderId="11" xfId="2" applyFont="1" applyFill="1" applyBorder="1" applyAlignment="1">
      <alignment vertical="top" wrapText="1"/>
    </xf>
    <xf numFmtId="0" fontId="10" fillId="0" borderId="14" xfId="2" applyFont="1" applyFill="1" applyBorder="1" applyAlignment="1">
      <alignment horizontal="center" vertical="top" wrapText="1"/>
    </xf>
    <xf numFmtId="0" fontId="10" fillId="0" borderId="7" xfId="2" applyFont="1" applyFill="1" applyBorder="1" applyAlignment="1">
      <alignment vertical="top" wrapText="1"/>
    </xf>
    <xf numFmtId="0" fontId="3" fillId="0" borderId="8" xfId="2" applyFont="1" applyFill="1" applyBorder="1" applyAlignment="1">
      <alignment horizontal="center" vertical="top" wrapText="1"/>
    </xf>
    <xf numFmtId="164" fontId="21" fillId="0" borderId="1" xfId="2" applyNumberFormat="1" applyFont="1" applyFill="1" applyBorder="1" applyAlignment="1">
      <alignment horizontal="center" vertical="top" wrapText="1"/>
    </xf>
    <xf numFmtId="0" fontId="10" fillId="0" borderId="2" xfId="2" applyFont="1" applyFill="1" applyBorder="1" applyAlignment="1">
      <alignment vertical="top" wrapText="1"/>
    </xf>
    <xf numFmtId="0" fontId="10" fillId="0" borderId="8" xfId="2" applyFont="1" applyFill="1" applyBorder="1" applyAlignment="1">
      <alignment horizontal="center" vertical="top" wrapText="1"/>
    </xf>
    <xf numFmtId="2" fontId="10" fillId="0" borderId="8" xfId="2" applyNumberFormat="1" applyFont="1" applyFill="1" applyBorder="1" applyAlignment="1">
      <alignment horizontal="center" vertical="center" wrapText="1"/>
    </xf>
    <xf numFmtId="0" fontId="3" fillId="0" borderId="2" xfId="2" applyFont="1" applyFill="1" applyBorder="1" applyAlignment="1">
      <alignment vertical="top" wrapText="1"/>
    </xf>
    <xf numFmtId="2" fontId="4" fillId="0" borderId="11" xfId="2" applyNumberFormat="1" applyFont="1" applyBorder="1" applyAlignment="1">
      <alignment horizontal="center" vertical="center" wrapText="1"/>
    </xf>
    <xf numFmtId="0" fontId="10" fillId="0" borderId="8" xfId="2" applyFont="1" applyFill="1" applyBorder="1" applyAlignment="1">
      <alignment horizontal="center" vertical="center" wrapText="1"/>
    </xf>
    <xf numFmtId="0" fontId="10" fillId="0" borderId="8" xfId="2" applyFont="1" applyFill="1" applyBorder="1" applyAlignment="1">
      <alignment horizontal="center" wrapText="1"/>
    </xf>
    <xf numFmtId="164" fontId="21" fillId="2" borderId="1" xfId="2" applyNumberFormat="1" applyFont="1" applyFill="1" applyBorder="1" applyAlignment="1">
      <alignment horizontal="center" vertical="top" wrapText="1"/>
    </xf>
    <xf numFmtId="0" fontId="10" fillId="2" borderId="2" xfId="2" applyFont="1" applyFill="1" applyBorder="1" applyAlignment="1">
      <alignment vertical="top" wrapText="1"/>
    </xf>
    <xf numFmtId="2" fontId="10" fillId="2" borderId="8" xfId="2" applyNumberFormat="1" applyFont="1" applyFill="1" applyBorder="1" applyAlignment="1">
      <alignment horizontal="center" vertical="center" wrapText="1"/>
    </xf>
    <xf numFmtId="0" fontId="10" fillId="0" borderId="1" xfId="2" applyFont="1" applyFill="1" applyBorder="1" applyAlignment="1">
      <alignment horizontal="center" vertical="top" wrapText="1"/>
    </xf>
    <xf numFmtId="0" fontId="10" fillId="0" borderId="8" xfId="2" quotePrefix="1" applyFont="1" applyFill="1" applyBorder="1" applyAlignment="1">
      <alignment horizontal="center" vertical="top" wrapText="1"/>
    </xf>
    <xf numFmtId="2" fontId="10" fillId="0" borderId="8" xfId="2" applyNumberFormat="1" applyFont="1" applyFill="1" applyBorder="1" applyAlignment="1">
      <alignment horizontal="center" vertical="top" wrapText="1"/>
    </xf>
    <xf numFmtId="0" fontId="27" fillId="0" borderId="0" xfId="2" applyFont="1" applyFill="1" applyBorder="1" applyAlignment="1">
      <alignment horizontal="left" vertical="top"/>
    </xf>
    <xf numFmtId="164" fontId="10" fillId="0" borderId="0" xfId="0" applyNumberFormat="1" applyFont="1" applyFill="1" applyBorder="1" applyAlignment="1">
      <alignment horizontal="left" vertical="top"/>
    </xf>
    <xf numFmtId="0" fontId="3" fillId="0" borderId="0" xfId="0" applyFont="1" applyFill="1" applyBorder="1" applyAlignment="1">
      <alignment vertical="top" wrapText="1"/>
    </xf>
    <xf numFmtId="0" fontId="10" fillId="0" borderId="0" xfId="0" applyFont="1" applyFill="1" applyBorder="1" applyAlignment="1">
      <alignment horizontal="center" vertical="top" wrapText="1"/>
    </xf>
    <xf numFmtId="10" fontId="10" fillId="0" borderId="8" xfId="2" applyNumberFormat="1" applyFont="1" applyFill="1" applyBorder="1" applyAlignment="1">
      <alignment horizontal="center" vertical="top" wrapText="1"/>
    </xf>
    <xf numFmtId="168" fontId="10" fillId="0" borderId="8" xfId="2" applyNumberFormat="1" applyFont="1" applyFill="1" applyBorder="1" applyAlignment="1">
      <alignment horizontal="center" vertical="top" wrapText="1"/>
    </xf>
    <xf numFmtId="9" fontId="10" fillId="0" borderId="8" xfId="2" applyNumberFormat="1" applyFont="1" applyFill="1" applyBorder="1" applyAlignment="1">
      <alignment horizontal="center" vertical="top" wrapText="1"/>
    </xf>
    <xf numFmtId="4" fontId="10" fillId="0" borderId="8" xfId="2" applyNumberFormat="1" applyFont="1" applyFill="1" applyBorder="1" applyAlignment="1">
      <alignment horizontal="center" vertical="top" wrapText="1"/>
    </xf>
    <xf numFmtId="2" fontId="2" fillId="0" borderId="8" xfId="0" applyNumberFormat="1" applyFont="1" applyFill="1" applyBorder="1" applyAlignment="1">
      <alignment horizontal="center" vertical="center" wrapText="1"/>
    </xf>
    <xf numFmtId="0" fontId="9" fillId="0" borderId="0" xfId="0" applyFont="1" applyFill="1" applyBorder="1" applyAlignment="1">
      <alignment horizontal="left" vertical="top" wrapText="1"/>
    </xf>
    <xf numFmtId="2" fontId="23" fillId="0" borderId="8" xfId="0" applyNumberFormat="1" applyFont="1" applyBorder="1" applyAlignment="1">
      <alignment horizontal="center" vertical="center"/>
    </xf>
    <xf numFmtId="0" fontId="21" fillId="0" borderId="10" xfId="0" applyFont="1" applyFill="1" applyBorder="1" applyAlignment="1">
      <alignment horizontal="left" vertical="top" wrapText="1"/>
    </xf>
    <xf numFmtId="0" fontId="21" fillId="0" borderId="12" xfId="0" applyFont="1" applyFill="1" applyBorder="1" applyAlignment="1">
      <alignment horizontal="left" vertical="top" wrapText="1"/>
    </xf>
    <xf numFmtId="0" fontId="21" fillId="0" borderId="11" xfId="0" applyFont="1" applyFill="1" applyBorder="1" applyAlignment="1">
      <alignment horizontal="left" vertical="top"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0" fillId="0" borderId="0" xfId="0" applyFont="1" applyFill="1" applyBorder="1" applyAlignment="1">
      <alignment horizontal="left" vertical="top" wrapText="1"/>
    </xf>
    <xf numFmtId="0" fontId="0" fillId="0" borderId="10" xfId="0" applyFill="1" applyBorder="1" applyAlignment="1">
      <alignment horizontal="center" vertical="top"/>
    </xf>
    <xf numFmtId="0" fontId="0" fillId="0" borderId="12" xfId="0" applyFill="1" applyBorder="1" applyAlignment="1">
      <alignment horizontal="center" vertical="top"/>
    </xf>
    <xf numFmtId="0" fontId="0" fillId="0" borderId="11" xfId="0" applyFill="1" applyBorder="1" applyAlignment="1">
      <alignment horizontal="center" vertical="top"/>
    </xf>
    <xf numFmtId="0" fontId="2" fillId="0" borderId="8" xfId="0" applyFont="1" applyFill="1" applyBorder="1" applyAlignment="1">
      <alignment horizontal="left" vertical="center" wrapText="1"/>
    </xf>
    <xf numFmtId="0" fontId="17" fillId="0" borderId="8" xfId="0" applyFont="1" applyFill="1" applyBorder="1" applyAlignment="1">
      <alignment horizontal="center" vertical="center" wrapText="1"/>
    </xf>
    <xf numFmtId="0" fontId="13" fillId="0" borderId="0" xfId="0" applyFont="1" applyFill="1" applyBorder="1" applyAlignment="1">
      <alignment horizontal="left" vertical="top" wrapText="1"/>
    </xf>
    <xf numFmtId="2" fontId="4" fillId="2" borderId="10" xfId="1" applyNumberFormat="1" applyFont="1" applyFill="1" applyBorder="1" applyAlignment="1">
      <alignment horizontal="center" vertical="center"/>
    </xf>
    <xf numFmtId="2" fontId="4" fillId="2" borderId="11" xfId="1" applyNumberFormat="1" applyFont="1" applyFill="1" applyBorder="1" applyAlignment="1">
      <alignment horizontal="center" vertical="center"/>
    </xf>
    <xf numFmtId="2" fontId="6" fillId="0" borderId="8" xfId="0" applyNumberFormat="1" applyFont="1" applyFill="1" applyBorder="1" applyAlignment="1">
      <alignment horizontal="center" vertical="top" wrapText="1"/>
    </xf>
    <xf numFmtId="0" fontId="6" fillId="0" borderId="8" xfId="0" applyFont="1" applyFill="1" applyBorder="1" applyAlignment="1">
      <alignment horizontal="center" vertical="top" wrapText="1"/>
    </xf>
    <xf numFmtId="2" fontId="4" fillId="0" borderId="10" xfId="1" applyNumberFormat="1" applyFont="1" applyBorder="1" applyAlignment="1">
      <alignment horizontal="center" vertical="center"/>
    </xf>
    <xf numFmtId="2" fontId="4" fillId="0" borderId="11" xfId="1" applyNumberFormat="1" applyFont="1" applyBorder="1" applyAlignment="1">
      <alignment horizontal="center" vertical="center"/>
    </xf>
    <xf numFmtId="0" fontId="0" fillId="0" borderId="10" xfId="0" applyFill="1" applyBorder="1" applyAlignment="1">
      <alignment horizontal="center" vertical="top" wrapText="1"/>
    </xf>
    <xf numFmtId="0" fontId="0" fillId="0" borderId="11" xfId="0" applyFill="1" applyBorder="1" applyAlignment="1">
      <alignment horizontal="center" vertical="top" wrapText="1"/>
    </xf>
    <xf numFmtId="0" fontId="0" fillId="0" borderId="8" xfId="0" applyFill="1" applyBorder="1" applyAlignment="1">
      <alignment horizontal="center" vertical="center"/>
    </xf>
    <xf numFmtId="0" fontId="2" fillId="0" borderId="8"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0" fillId="2" borderId="8" xfId="0" applyFill="1" applyBorder="1" applyAlignment="1">
      <alignment horizontal="left" vertical="center" wrapText="1"/>
    </xf>
    <xf numFmtId="0" fontId="17" fillId="0" borderId="8" xfId="0" applyFont="1" applyFill="1" applyBorder="1" applyAlignment="1">
      <alignment horizontal="center" vertical="top" wrapText="1"/>
    </xf>
    <xf numFmtId="0" fontId="18" fillId="0" borderId="8" xfId="0" applyFont="1" applyFill="1" applyBorder="1" applyAlignment="1">
      <alignment horizontal="left" vertical="top" wrapText="1"/>
    </xf>
    <xf numFmtId="0" fontId="0" fillId="0" borderId="8" xfId="0" applyFill="1" applyBorder="1" applyAlignment="1">
      <alignment horizontal="left" vertical="center" wrapText="1"/>
    </xf>
    <xf numFmtId="0" fontId="12" fillId="0" borderId="0" xfId="0" applyFont="1" applyFill="1" applyBorder="1" applyAlignment="1">
      <alignment horizontal="center" vertical="top"/>
    </xf>
    <xf numFmtId="0" fontId="17" fillId="0" borderId="8" xfId="0" applyFont="1" applyFill="1" applyBorder="1" applyAlignment="1">
      <alignment horizontal="left" vertical="top" wrapText="1"/>
    </xf>
    <xf numFmtId="0" fontId="11" fillId="2" borderId="8" xfId="0" applyFont="1" applyFill="1" applyBorder="1" applyAlignment="1">
      <alignment horizontal="left" vertical="top" wrapText="1"/>
    </xf>
    <xf numFmtId="0" fontId="17" fillId="2" borderId="8" xfId="0" applyFont="1" applyFill="1" applyBorder="1" applyAlignment="1">
      <alignment horizontal="left" vertical="top" wrapText="1"/>
    </xf>
    <xf numFmtId="0" fontId="17" fillId="2" borderId="8"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7" fillId="0" borderId="3" xfId="0" applyFont="1" applyFill="1" applyBorder="1" applyAlignment="1">
      <alignment horizontal="center" vertical="top" wrapText="1"/>
    </xf>
    <xf numFmtId="0" fontId="17" fillId="0" borderId="5" xfId="0" applyFont="1" applyFill="1" applyBorder="1" applyAlignment="1">
      <alignment horizontal="center" vertical="top" wrapText="1"/>
    </xf>
    <xf numFmtId="0" fontId="25"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18" fillId="0" borderId="10"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0" borderId="11" xfId="0" applyFont="1" applyFill="1" applyBorder="1" applyAlignment="1">
      <alignment horizontal="left" vertical="top" wrapText="1"/>
    </xf>
    <xf numFmtId="0" fontId="13"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4" fillId="0" borderId="15" xfId="0" applyFont="1" applyFill="1" applyBorder="1" applyAlignment="1">
      <alignment horizontal="center" vertical="top" wrapText="1"/>
    </xf>
    <xf numFmtId="0" fontId="0" fillId="0" borderId="16" xfId="0" applyFill="1" applyBorder="1" applyAlignment="1">
      <alignment horizontal="center" vertical="top" wrapText="1"/>
    </xf>
    <xf numFmtId="0" fontId="0" fillId="0" borderId="17" xfId="0" applyFill="1" applyBorder="1" applyAlignment="1">
      <alignment horizontal="center" vertical="top" wrapText="1"/>
    </xf>
    <xf numFmtId="0" fontId="9" fillId="0" borderId="1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7" xfId="0" applyFont="1" applyFill="1" applyBorder="1" applyAlignment="1">
      <alignment horizontal="center" vertical="center" wrapText="1"/>
    </xf>
    <xf numFmtId="166" fontId="3" fillId="0" borderId="10" xfId="2" applyNumberFormat="1" applyFont="1" applyFill="1" applyBorder="1" applyAlignment="1">
      <alignment horizontal="center" vertical="top" wrapText="1"/>
    </xf>
    <xf numFmtId="166" fontId="3" fillId="0" borderId="12" xfId="2" applyNumberFormat="1" applyFont="1" applyFill="1" applyBorder="1" applyAlignment="1">
      <alignment horizontal="center" vertical="top" wrapText="1"/>
    </xf>
    <xf numFmtId="166" fontId="3" fillId="0" borderId="11" xfId="2" applyNumberFormat="1" applyFont="1" applyFill="1" applyBorder="1" applyAlignment="1">
      <alignment horizontal="center" vertical="top" wrapText="1"/>
    </xf>
    <xf numFmtId="0" fontId="10" fillId="0" borderId="10" xfId="2" applyFont="1" applyFill="1" applyBorder="1" applyAlignment="1">
      <alignment horizontal="center" vertical="top" wrapText="1"/>
    </xf>
    <xf numFmtId="0" fontId="10" fillId="0" borderId="12" xfId="2" applyFont="1" applyFill="1" applyBorder="1" applyAlignment="1">
      <alignment horizontal="center" vertical="top" wrapText="1"/>
    </xf>
    <xf numFmtId="0" fontId="10" fillId="0" borderId="11" xfId="2" applyFont="1" applyFill="1" applyBorder="1" applyAlignment="1">
      <alignment horizontal="center" vertical="top" wrapText="1"/>
    </xf>
    <xf numFmtId="164" fontId="10" fillId="0" borderId="0" xfId="0" applyNumberFormat="1" applyFont="1" applyFill="1" applyBorder="1" applyAlignment="1">
      <alignment horizontal="left" vertical="top" wrapText="1"/>
    </xf>
    <xf numFmtId="0" fontId="3" fillId="0" borderId="8" xfId="2" applyFont="1" applyFill="1" applyBorder="1" applyAlignment="1">
      <alignment horizontal="left" vertical="top" wrapText="1"/>
    </xf>
    <xf numFmtId="0" fontId="3" fillId="0" borderId="10" xfId="2" applyFont="1" applyFill="1" applyBorder="1" applyAlignment="1">
      <alignment horizontal="center" vertical="top" wrapText="1"/>
    </xf>
    <xf numFmtId="0" fontId="3" fillId="0" borderId="12" xfId="2" applyFont="1" applyFill="1" applyBorder="1" applyAlignment="1">
      <alignment horizontal="center" vertical="top" wrapText="1"/>
    </xf>
    <xf numFmtId="0" fontId="3" fillId="0" borderId="11" xfId="2" applyFont="1" applyFill="1" applyBorder="1" applyAlignment="1">
      <alignment horizontal="center" vertical="top" wrapText="1"/>
    </xf>
    <xf numFmtId="0" fontId="10" fillId="2" borderId="10"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10" fillId="2" borderId="11" xfId="2" applyFont="1" applyFill="1" applyBorder="1" applyAlignment="1">
      <alignment horizontal="center" vertical="center" wrapText="1"/>
    </xf>
    <xf numFmtId="0" fontId="3" fillId="0" borderId="10" xfId="2" applyFont="1" applyFill="1" applyBorder="1" applyAlignment="1">
      <alignment horizontal="left" vertical="top" wrapText="1"/>
    </xf>
    <xf numFmtId="0" fontId="3" fillId="0" borderId="12" xfId="2" applyFont="1" applyFill="1" applyBorder="1" applyAlignment="1">
      <alignment horizontal="left" vertical="top" wrapText="1"/>
    </xf>
    <xf numFmtId="0" fontId="3" fillId="0" borderId="0" xfId="3" applyFont="1" applyFill="1" applyBorder="1" applyAlignment="1">
      <alignment horizontal="center" vertical="center" wrapText="1"/>
    </xf>
    <xf numFmtId="0" fontId="1" fillId="0" borderId="0" xfId="4" applyAlignment="1">
      <alignment vertical="center" wrapText="1"/>
    </xf>
    <xf numFmtId="0" fontId="29" fillId="0" borderId="0" xfId="3" applyFont="1" applyFill="1" applyBorder="1" applyAlignment="1">
      <alignment horizontal="left" vertical="center" wrapText="1"/>
    </xf>
    <xf numFmtId="0" fontId="30" fillId="0" borderId="8" xfId="3" applyFont="1" applyFill="1" applyBorder="1" applyAlignment="1">
      <alignment horizontal="center" vertical="center" wrapText="1"/>
    </xf>
    <xf numFmtId="169" fontId="31" fillId="0" borderId="8" xfId="5" applyNumberFormat="1" applyFont="1" applyFill="1" applyBorder="1" applyAlignment="1" applyProtection="1">
      <alignment horizontal="center" vertical="center" wrapText="1"/>
      <protection locked="0"/>
    </xf>
    <xf numFmtId="1" fontId="31" fillId="0" borderId="8" xfId="5" applyNumberFormat="1" applyFont="1" applyFill="1" applyBorder="1" applyAlignment="1" applyProtection="1">
      <alignment horizontal="center" vertical="center" wrapText="1"/>
      <protection locked="0"/>
    </xf>
    <xf numFmtId="169" fontId="32" fillId="0" borderId="8" xfId="6" applyNumberFormat="1" applyFont="1" applyFill="1" applyBorder="1" applyAlignment="1">
      <alignment horizontal="justify" vertical="center" wrapText="1"/>
    </xf>
    <xf numFmtId="0" fontId="32" fillId="0" borderId="8" xfId="4" applyFont="1" applyFill="1" applyBorder="1" applyAlignment="1">
      <alignment horizontal="justify" vertical="center" wrapText="1"/>
    </xf>
    <xf numFmtId="0" fontId="6" fillId="0" borderId="8" xfId="3" applyFont="1" applyFill="1" applyBorder="1" applyAlignment="1">
      <alignment horizontal="center" vertical="center" wrapText="1"/>
    </xf>
    <xf numFmtId="0" fontId="1" fillId="0" borderId="8" xfId="4" applyBorder="1" applyAlignment="1">
      <alignment vertical="center" wrapText="1"/>
    </xf>
    <xf numFmtId="0" fontId="6" fillId="0" borderId="8" xfId="3" applyFont="1" applyFill="1" applyBorder="1" applyAlignment="1">
      <alignment vertical="center" wrapText="1"/>
    </xf>
    <xf numFmtId="0" fontId="2" fillId="0" borderId="8" xfId="3" applyFont="1" applyFill="1" applyBorder="1" applyAlignment="1">
      <alignment vertical="center" wrapText="1"/>
    </xf>
    <xf numFmtId="0" fontId="1" fillId="0" borderId="8" xfId="4" applyFill="1" applyBorder="1" applyAlignment="1">
      <alignment vertical="center" wrapText="1"/>
    </xf>
    <xf numFmtId="9" fontId="0" fillId="0" borderId="8" xfId="7" applyFont="1" applyFill="1" applyBorder="1" applyAlignment="1">
      <alignment vertical="center" wrapText="1"/>
    </xf>
    <xf numFmtId="0" fontId="9" fillId="0" borderId="8" xfId="4" applyFont="1" applyFill="1" applyBorder="1" applyAlignment="1">
      <alignment horizontal="justify" vertical="center" wrapText="1"/>
    </xf>
    <xf numFmtId="9" fontId="0" fillId="0" borderId="8" xfId="7" applyFont="1" applyBorder="1" applyAlignment="1">
      <alignment vertical="center" wrapText="1"/>
    </xf>
    <xf numFmtId="0" fontId="28" fillId="0" borderId="8" xfId="4" applyFont="1" applyBorder="1" applyAlignment="1">
      <alignment vertical="center" wrapText="1"/>
    </xf>
    <xf numFmtId="9" fontId="28" fillId="0" borderId="8" xfId="7" applyFont="1" applyBorder="1" applyAlignment="1">
      <alignment vertical="center" wrapText="1"/>
    </xf>
    <xf numFmtId="0" fontId="2" fillId="0" borderId="8" xfId="3" applyFont="1" applyFill="1" applyBorder="1" applyAlignment="1">
      <alignment horizontal="center" vertical="center" wrapText="1"/>
    </xf>
    <xf numFmtId="0" fontId="9" fillId="0" borderId="8" xfId="4" applyFont="1" applyFill="1" applyBorder="1" applyAlignment="1">
      <alignment horizontal="left" vertical="center" wrapText="1"/>
    </xf>
    <xf numFmtId="169" fontId="6" fillId="0" borderId="8" xfId="3" applyNumberFormat="1" applyFont="1" applyFill="1" applyBorder="1" applyAlignment="1">
      <alignment vertical="center" wrapText="1"/>
    </xf>
    <xf numFmtId="0" fontId="33" fillId="0" borderId="8" xfId="4" applyFont="1" applyFill="1" applyBorder="1" applyAlignment="1">
      <alignment horizontal="left" vertical="center" wrapText="1"/>
    </xf>
    <xf numFmtId="0" fontId="1" fillId="0" borderId="0" xfId="4" applyAlignment="1">
      <alignment horizontal="left" vertical="center" wrapText="1"/>
    </xf>
    <xf numFmtId="0" fontId="29" fillId="0" borderId="0" xfId="3" applyFont="1" applyFill="1" applyBorder="1" applyAlignment="1">
      <alignment horizontal="center" vertical="center" wrapText="1"/>
    </xf>
    <xf numFmtId="0" fontId="30" fillId="0" borderId="8" xfId="3" applyFont="1" applyFill="1" applyBorder="1" applyAlignment="1">
      <alignment horizontal="left" vertical="center" wrapText="1"/>
    </xf>
    <xf numFmtId="169" fontId="31" fillId="0" borderId="8" xfId="5" applyNumberFormat="1" applyFont="1" applyFill="1" applyBorder="1" applyAlignment="1" applyProtection="1">
      <alignment horizontal="left" vertical="center" wrapText="1"/>
      <protection locked="0"/>
    </xf>
    <xf numFmtId="1" fontId="31" fillId="0" borderId="8" xfId="5" applyNumberFormat="1" applyFont="1" applyFill="1" applyBorder="1" applyAlignment="1" applyProtection="1">
      <alignment horizontal="left" vertical="center" wrapText="1"/>
      <protection locked="0"/>
    </xf>
    <xf numFmtId="169" fontId="32" fillId="0" borderId="8" xfId="6" applyNumberFormat="1" applyFont="1" applyFill="1" applyBorder="1" applyAlignment="1">
      <alignment horizontal="left" vertical="center" wrapText="1"/>
    </xf>
    <xf numFmtId="0" fontId="32" fillId="0" borderId="8" xfId="4" applyFont="1" applyFill="1" applyBorder="1" applyAlignment="1">
      <alignment horizontal="left" vertical="center" wrapText="1"/>
    </xf>
    <xf numFmtId="0" fontId="6" fillId="0" borderId="8" xfId="3" applyFont="1" applyFill="1" applyBorder="1" applyAlignment="1">
      <alignment horizontal="left" vertical="center" wrapText="1"/>
    </xf>
    <xf numFmtId="0" fontId="1" fillId="0" borderId="8" xfId="4" applyBorder="1" applyAlignment="1">
      <alignment horizontal="left" vertical="center" wrapText="1"/>
    </xf>
    <xf numFmtId="0" fontId="2" fillId="0" borderId="8" xfId="3" applyFont="1" applyFill="1" applyBorder="1" applyAlignment="1">
      <alignment horizontal="left" vertical="center" wrapText="1"/>
    </xf>
    <xf numFmtId="9" fontId="0" fillId="0" borderId="8" xfId="7" applyFont="1" applyBorder="1" applyAlignment="1">
      <alignment horizontal="left" vertical="center" wrapText="1"/>
    </xf>
    <xf numFmtId="0" fontId="28" fillId="0" borderId="8" xfId="4" applyFont="1" applyBorder="1" applyAlignment="1">
      <alignment horizontal="left" vertical="center" wrapText="1"/>
    </xf>
    <xf numFmtId="9" fontId="28" fillId="0" borderId="8" xfId="7" applyFont="1" applyBorder="1" applyAlignment="1">
      <alignment horizontal="left" vertical="center" wrapText="1"/>
    </xf>
    <xf numFmtId="0" fontId="34" fillId="0" borderId="8" xfId="8" applyFont="1" applyFill="1" applyBorder="1" applyAlignment="1">
      <alignment horizontal="left" vertical="center" wrapText="1"/>
    </xf>
    <xf numFmtId="0" fontId="1" fillId="0" borderId="8" xfId="4" applyFont="1" applyBorder="1" applyAlignment="1">
      <alignment vertical="center" wrapText="1"/>
    </xf>
    <xf numFmtId="169" fontId="6" fillId="0" borderId="8" xfId="3" applyNumberFormat="1" applyFont="1" applyFill="1" applyBorder="1" applyAlignment="1">
      <alignment horizontal="left" vertical="center" wrapText="1"/>
    </xf>
    <xf numFmtId="0" fontId="34" fillId="0" borderId="8" xfId="4" applyFont="1" applyFill="1" applyBorder="1" applyAlignment="1">
      <alignment horizontal="left" vertical="center" wrapText="1"/>
    </xf>
    <xf numFmtId="0" fontId="1" fillId="0" borderId="0" xfId="4" applyAlignment="1">
      <alignment horizontal="center" vertical="center" wrapText="1"/>
    </xf>
    <xf numFmtId="0" fontId="35" fillId="0" borderId="0" xfId="3" applyFont="1" applyFill="1" applyBorder="1" applyAlignment="1">
      <alignment horizontal="center" vertical="center" wrapText="1"/>
    </xf>
    <xf numFmtId="0" fontId="36" fillId="0" borderId="0" xfId="4" applyFont="1" applyAlignment="1">
      <alignment vertical="center" wrapText="1"/>
    </xf>
    <xf numFmtId="0" fontId="37" fillId="0" borderId="0" xfId="3" applyFont="1" applyFill="1" applyBorder="1" applyAlignment="1">
      <alignment horizontal="left" vertical="center" wrapText="1"/>
    </xf>
    <xf numFmtId="0" fontId="35" fillId="0" borderId="8" xfId="3" applyFont="1" applyFill="1" applyBorder="1" applyAlignment="1">
      <alignment horizontal="center" vertical="center" wrapText="1"/>
    </xf>
    <xf numFmtId="0" fontId="36" fillId="0" borderId="8" xfId="4" applyFont="1" applyBorder="1" applyAlignment="1">
      <alignment vertical="center" wrapText="1"/>
    </xf>
    <xf numFmtId="0" fontId="36" fillId="0" borderId="8" xfId="4" applyFont="1" applyFill="1" applyBorder="1" applyAlignment="1">
      <alignment vertical="center" wrapText="1"/>
    </xf>
    <xf numFmtId="0" fontId="35" fillId="0" borderId="8" xfId="3" applyFont="1" applyFill="1" applyBorder="1" applyAlignment="1">
      <alignment vertical="center" wrapText="1"/>
    </xf>
    <xf numFmtId="0" fontId="38" fillId="0" borderId="8" xfId="3" applyFont="1" applyFill="1" applyBorder="1" applyAlignment="1">
      <alignment vertical="center" wrapText="1"/>
    </xf>
    <xf numFmtId="9" fontId="36" fillId="0" borderId="8" xfId="7" applyFont="1" applyBorder="1" applyAlignment="1">
      <alignment vertical="center" wrapText="1"/>
    </xf>
    <xf numFmtId="0" fontId="39" fillId="0" borderId="8" xfId="4" applyFont="1" applyFill="1" applyBorder="1" applyAlignment="1">
      <alignment horizontal="justify" vertical="center" wrapText="1"/>
    </xf>
    <xf numFmtId="0" fontId="40" fillId="0" borderId="8" xfId="4" applyFont="1" applyBorder="1" applyAlignment="1">
      <alignment vertical="center" wrapText="1"/>
    </xf>
    <xf numFmtId="9" fontId="40" fillId="0" borderId="8" xfId="7" applyFont="1" applyBorder="1" applyAlignment="1">
      <alignment vertical="center" wrapText="1"/>
    </xf>
    <xf numFmtId="0" fontId="38" fillId="0" borderId="8" xfId="4" applyFont="1" applyFill="1" applyBorder="1" applyAlignment="1">
      <alignment vertical="center" wrapText="1"/>
    </xf>
    <xf numFmtId="0" fontId="38" fillId="0" borderId="8" xfId="3" applyFont="1" applyFill="1" applyBorder="1" applyAlignment="1">
      <alignment horizontal="center" vertical="center" wrapText="1"/>
    </xf>
    <xf numFmtId="9" fontId="36" fillId="0" borderId="8" xfId="7" applyNumberFormat="1" applyFont="1" applyBorder="1" applyAlignment="1">
      <alignment vertical="center" wrapText="1"/>
    </xf>
    <xf numFmtId="0" fontId="41" fillId="0" borderId="8" xfId="4" applyFont="1" applyFill="1" applyBorder="1" applyAlignment="1">
      <alignment horizontal="justify" vertical="center" wrapText="1"/>
    </xf>
    <xf numFmtId="9" fontId="40" fillId="0" borderId="8" xfId="7" applyNumberFormat="1" applyFont="1" applyBorder="1" applyAlignment="1">
      <alignment vertical="center" wrapText="1"/>
    </xf>
    <xf numFmtId="0" fontId="39" fillId="0" borderId="8" xfId="8" applyFont="1" applyFill="1" applyBorder="1" applyAlignment="1">
      <alignment horizontal="justify" vertical="center" wrapText="1"/>
    </xf>
    <xf numFmtId="0" fontId="42" fillId="0" borderId="8" xfId="8" applyFont="1" applyFill="1" applyBorder="1" applyAlignment="1">
      <alignment horizontal="left" vertical="center" wrapText="1"/>
    </xf>
    <xf numFmtId="169" fontId="35" fillId="0" borderId="8" xfId="3" applyNumberFormat="1" applyFont="1" applyFill="1" applyBorder="1" applyAlignment="1">
      <alignment vertical="center" wrapText="1"/>
    </xf>
    <xf numFmtId="0" fontId="36" fillId="0" borderId="0" xfId="4" applyFont="1" applyFill="1" applyAlignment="1">
      <alignment vertical="center" wrapText="1"/>
    </xf>
    <xf numFmtId="0" fontId="3" fillId="0" borderId="0" xfId="3" applyNumberFormat="1" applyFont="1" applyFill="1" applyBorder="1" applyAlignment="1">
      <alignment horizontal="center" vertical="center" wrapText="1"/>
    </xf>
    <xf numFmtId="0" fontId="1" fillId="0" borderId="0" xfId="4" applyNumberFormat="1" applyAlignment="1">
      <alignment vertical="center" wrapText="1"/>
    </xf>
    <xf numFmtId="0" fontId="29" fillId="0" borderId="0" xfId="3" applyNumberFormat="1" applyFont="1" applyFill="1" applyBorder="1" applyAlignment="1">
      <alignment horizontal="left" vertical="center" wrapText="1"/>
    </xf>
    <xf numFmtId="0" fontId="43" fillId="0" borderId="8" xfId="3" applyNumberFormat="1" applyFont="1" applyFill="1" applyBorder="1" applyAlignment="1">
      <alignment horizontal="center" vertical="center" wrapText="1"/>
    </xf>
    <xf numFmtId="0" fontId="44" fillId="0" borderId="8" xfId="5" applyNumberFormat="1" applyFont="1" applyFill="1" applyBorder="1" applyAlignment="1" applyProtection="1">
      <alignment horizontal="center" vertical="center" wrapText="1"/>
      <protection locked="0"/>
    </xf>
    <xf numFmtId="0" fontId="45" fillId="0" borderId="8" xfId="6" applyNumberFormat="1" applyFont="1" applyFill="1" applyBorder="1" applyAlignment="1">
      <alignment horizontal="justify" vertical="center" wrapText="1"/>
    </xf>
    <xf numFmtId="0" fontId="45" fillId="0" borderId="8" xfId="4" applyNumberFormat="1" applyFont="1" applyFill="1" applyBorder="1" applyAlignment="1">
      <alignment horizontal="justify" vertical="center" wrapText="1"/>
    </xf>
    <xf numFmtId="0" fontId="6" fillId="0" borderId="21" xfId="3" applyNumberFormat="1" applyFont="1" applyFill="1" applyBorder="1" applyAlignment="1">
      <alignment horizontal="center" vertical="center" wrapText="1"/>
    </xf>
    <xf numFmtId="0" fontId="1" fillId="0" borderId="0" xfId="4" applyNumberFormat="1" applyFill="1" applyAlignment="1">
      <alignment vertical="center" wrapText="1"/>
    </xf>
    <xf numFmtId="0" fontId="6" fillId="0" borderId="8" xfId="3" applyNumberFormat="1" applyFont="1" applyFill="1" applyBorder="1" applyAlignment="1">
      <alignment horizontal="center" vertical="center" wrapText="1"/>
    </xf>
    <xf numFmtId="0" fontId="6" fillId="0" borderId="8" xfId="3" applyNumberFormat="1" applyFont="1" applyFill="1" applyBorder="1" applyAlignment="1">
      <alignment horizontal="left" vertical="center" wrapText="1"/>
    </xf>
    <xf numFmtId="0" fontId="1" fillId="0" borderId="8" xfId="4" applyNumberFormat="1" applyFill="1" applyBorder="1" applyAlignment="1">
      <alignment horizontal="left" vertical="center" wrapText="1"/>
    </xf>
    <xf numFmtId="0" fontId="2" fillId="0" borderId="8" xfId="3" applyNumberFormat="1" applyFont="1" applyFill="1" applyBorder="1" applyAlignment="1">
      <alignment horizontal="left" vertical="center" wrapText="1"/>
    </xf>
    <xf numFmtId="0" fontId="0" fillId="0" borderId="8" xfId="7" applyNumberFormat="1" applyFont="1" applyFill="1" applyBorder="1" applyAlignment="1">
      <alignment horizontal="left" vertical="center" wrapText="1"/>
    </xf>
    <xf numFmtId="0" fontId="34" fillId="0" borderId="8" xfId="4" applyNumberFormat="1" applyFont="1" applyFill="1" applyBorder="1" applyAlignment="1">
      <alignment horizontal="left" vertical="center" wrapText="1"/>
    </xf>
    <xf numFmtId="0" fontId="28" fillId="0" borderId="8" xfId="4" applyNumberFormat="1" applyFont="1" applyFill="1" applyBorder="1" applyAlignment="1">
      <alignment horizontal="left" vertical="center" wrapText="1"/>
    </xf>
    <xf numFmtId="0" fontId="28" fillId="0" borderId="8" xfId="7" applyNumberFormat="1" applyFont="1" applyFill="1" applyBorder="1" applyAlignment="1">
      <alignment horizontal="left" vertical="center" wrapText="1"/>
    </xf>
    <xf numFmtId="0" fontId="2" fillId="0" borderId="8" xfId="3" applyNumberFormat="1" applyFont="1" applyFill="1" applyBorder="1" applyAlignment="1">
      <alignment horizontal="center" vertical="center" wrapText="1"/>
    </xf>
    <xf numFmtId="0" fontId="46" fillId="0" borderId="8" xfId="4" applyNumberFormat="1" applyFont="1" applyFill="1" applyBorder="1" applyAlignment="1">
      <alignment horizontal="left" vertical="center" wrapText="1"/>
    </xf>
    <xf numFmtId="0" fontId="34" fillId="0" borderId="8" xfId="8" applyNumberFormat="1" applyFont="1" applyFill="1" applyBorder="1" applyAlignment="1">
      <alignment horizontal="left" vertical="center" wrapText="1"/>
    </xf>
    <xf numFmtId="0" fontId="33" fillId="0" borderId="8" xfId="4" applyNumberFormat="1" applyFont="1" applyFill="1" applyBorder="1" applyAlignment="1">
      <alignment horizontal="left" vertical="center" wrapText="1"/>
    </xf>
    <xf numFmtId="0" fontId="1" fillId="0" borderId="0" xfId="4" applyNumberFormat="1" applyFill="1" applyAlignment="1">
      <alignment horizontal="center" vertical="center" wrapText="1"/>
    </xf>
  </cellXfs>
  <cellStyles count="9">
    <cellStyle name="Comma 2" xfId="6"/>
    <cellStyle name="Normal" xfId="0" builtinId="0"/>
    <cellStyle name="Normal 2" xfId="2"/>
    <cellStyle name="Normal 2 2 2" xfId="8"/>
    <cellStyle name="Normal 3" xfId="3"/>
    <cellStyle name="Normal 4" xfId="4"/>
    <cellStyle name="Normal_Linkage BS Dec09" xfId="5"/>
    <cellStyle name="Normal_TOT_GEN" xfId="1"/>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jali/Desktop/O%20&amp;%20M%20data%20with%20variance/final%20variance/CPS-III/O&amp;M%202012-17%20Final%20-%20Cop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MERA-III"/>
      <sheetName val="2012-13"/>
      <sheetName val="2013-14"/>
      <sheetName val="2014-15"/>
      <sheetName val="2015-16"/>
      <sheetName val="2016-17 "/>
      <sheetName val="x"/>
    </sheetNames>
    <sheetDataSet>
      <sheetData sheetId="0">
        <row r="11">
          <cell r="C11">
            <v>0</v>
          </cell>
        </row>
        <row r="16">
          <cell r="C16">
            <v>21127805</v>
          </cell>
          <cell r="D16">
            <v>47182895</v>
          </cell>
        </row>
        <row r="30">
          <cell r="C30">
            <v>32982982</v>
          </cell>
          <cell r="D30">
            <v>50419313</v>
          </cell>
        </row>
        <row r="38">
          <cell r="C38">
            <v>259216029</v>
          </cell>
          <cell r="D38">
            <v>386612124</v>
          </cell>
        </row>
        <row r="45">
          <cell r="C45">
            <v>551236070</v>
          </cell>
          <cell r="D45">
            <v>766560416</v>
          </cell>
        </row>
        <row r="47">
          <cell r="C47">
            <v>513389023</v>
          </cell>
          <cell r="D47">
            <v>762629140</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84"/>
  <sheetViews>
    <sheetView view="pageBreakPreview" zoomScaleNormal="100" zoomScaleSheetLayoutView="100" workbookViewId="0">
      <selection activeCell="F19" sqref="F19"/>
    </sheetView>
  </sheetViews>
  <sheetFormatPr defaultRowHeight="12.75"/>
  <cols>
    <col min="1" max="1" width="2.33203125" customWidth="1"/>
    <col min="2" max="2" width="6.5" style="19" customWidth="1"/>
    <col min="3" max="3" width="5.6640625" customWidth="1"/>
    <col min="4" max="4" width="24.83203125" customWidth="1"/>
    <col min="5" max="5" width="13.83203125" style="3" customWidth="1"/>
    <col min="6" max="10" width="13.83203125" customWidth="1"/>
  </cols>
  <sheetData>
    <row r="1" spans="2:10">
      <c r="I1" s="2" t="s">
        <v>26</v>
      </c>
    </row>
    <row r="2" spans="2:10">
      <c r="I2" s="18" t="s">
        <v>78</v>
      </c>
    </row>
    <row r="3" spans="2:10" ht="39" customHeight="1">
      <c r="B3" s="142" t="s">
        <v>66</v>
      </c>
      <c r="C3" s="142"/>
      <c r="D3" s="142"/>
      <c r="E3" s="142"/>
      <c r="F3" s="142"/>
      <c r="G3" s="142"/>
      <c r="H3" s="142"/>
      <c r="I3" s="142"/>
      <c r="J3" s="142"/>
    </row>
    <row r="4" spans="2:10" ht="8.25" customHeight="1">
      <c r="B4" s="143"/>
      <c r="C4" s="143"/>
      <c r="D4" s="143"/>
      <c r="E4" s="143"/>
      <c r="F4" s="143"/>
      <c r="G4" s="143"/>
      <c r="H4" s="143"/>
      <c r="I4" s="143"/>
      <c r="J4" s="144"/>
    </row>
    <row r="5" spans="2:10" ht="25.5" customHeight="1">
      <c r="B5" s="12"/>
      <c r="C5" s="145" t="s">
        <v>73</v>
      </c>
      <c r="D5" s="146"/>
      <c r="E5" s="15" t="s">
        <v>74</v>
      </c>
      <c r="F5" s="15" t="s">
        <v>75</v>
      </c>
      <c r="G5" s="15" t="s">
        <v>62</v>
      </c>
      <c r="H5" s="15" t="s">
        <v>76</v>
      </c>
      <c r="I5" s="15" t="s">
        <v>63</v>
      </c>
      <c r="J5" s="16" t="s">
        <v>64</v>
      </c>
    </row>
    <row r="6" spans="2:10" ht="20.100000000000001" customHeight="1">
      <c r="B6" s="13">
        <v>1</v>
      </c>
      <c r="C6" s="135" t="s">
        <v>0</v>
      </c>
      <c r="D6" s="135"/>
      <c r="E6" s="4"/>
      <c r="F6" s="139" t="s">
        <v>136</v>
      </c>
      <c r="G6" s="140"/>
      <c r="H6" s="140"/>
      <c r="I6" s="140"/>
      <c r="J6" s="141"/>
    </row>
    <row r="7" spans="2:10" ht="20.100000000000001" customHeight="1">
      <c r="B7" s="13">
        <v>2</v>
      </c>
      <c r="C7" s="135" t="s">
        <v>8</v>
      </c>
      <c r="D7" s="135"/>
      <c r="E7" s="4"/>
      <c r="F7" s="139" t="s">
        <v>137</v>
      </c>
      <c r="G7" s="140"/>
      <c r="H7" s="140"/>
      <c r="I7" s="140"/>
      <c r="J7" s="141"/>
    </row>
    <row r="8" spans="2:10" ht="27" customHeight="1">
      <c r="B8" s="13">
        <v>3</v>
      </c>
      <c r="C8" s="135" t="s">
        <v>10</v>
      </c>
      <c r="D8" s="135"/>
      <c r="E8" s="8" t="s">
        <v>11</v>
      </c>
      <c r="F8" s="147">
        <v>231</v>
      </c>
      <c r="G8" s="148"/>
      <c r="H8" s="148"/>
      <c r="I8" s="148"/>
      <c r="J8" s="149"/>
    </row>
    <row r="9" spans="2:10" ht="44.25" customHeight="1">
      <c r="B9" s="13">
        <v>4</v>
      </c>
      <c r="C9" s="135" t="s">
        <v>12</v>
      </c>
      <c r="D9" s="135"/>
      <c r="E9" s="4" t="s">
        <v>13</v>
      </c>
      <c r="F9" s="139" t="s">
        <v>130</v>
      </c>
      <c r="G9" s="140"/>
      <c r="H9" s="140"/>
      <c r="I9" s="140"/>
      <c r="J9" s="141"/>
    </row>
    <row r="10" spans="2:10" ht="20.100000000000001" customHeight="1">
      <c r="B10" s="13">
        <v>5</v>
      </c>
      <c r="C10" s="135" t="s">
        <v>14</v>
      </c>
      <c r="D10" s="135"/>
      <c r="E10" s="4"/>
      <c r="F10" s="139" t="s">
        <v>131</v>
      </c>
      <c r="G10" s="140"/>
      <c r="H10" s="140"/>
      <c r="I10" s="140"/>
      <c r="J10" s="141"/>
    </row>
    <row r="11" spans="2:10" ht="28.5" customHeight="1">
      <c r="B11" s="40">
        <v>6</v>
      </c>
      <c r="C11" s="138" t="s">
        <v>15</v>
      </c>
      <c r="D11" s="138"/>
      <c r="E11" s="41" t="s">
        <v>67</v>
      </c>
      <c r="F11" s="106">
        <v>3.2</v>
      </c>
      <c r="G11" s="107"/>
      <c r="H11" s="107"/>
      <c r="I11" s="107"/>
      <c r="J11" s="108"/>
    </row>
    <row r="12" spans="2:10" ht="20.100000000000001" customHeight="1">
      <c r="B12" s="13">
        <v>7</v>
      </c>
      <c r="C12" s="135" t="s">
        <v>16</v>
      </c>
      <c r="D12" s="135"/>
      <c r="E12" s="8" t="s">
        <v>17</v>
      </c>
      <c r="F12" s="25" t="s">
        <v>132</v>
      </c>
      <c r="G12" s="25" t="s">
        <v>132</v>
      </c>
      <c r="H12" s="25" t="s">
        <v>132</v>
      </c>
      <c r="I12" s="25" t="s">
        <v>132</v>
      </c>
      <c r="J12" s="25" t="s">
        <v>132</v>
      </c>
    </row>
    <row r="13" spans="2:10" ht="30" customHeight="1">
      <c r="B13" s="13">
        <v>8</v>
      </c>
      <c r="C13" s="135" t="s">
        <v>18</v>
      </c>
      <c r="D13" s="135"/>
      <c r="E13" s="8" t="s">
        <v>17</v>
      </c>
      <c r="F13" s="67" t="s">
        <v>133</v>
      </c>
      <c r="G13" s="67" t="s">
        <v>133</v>
      </c>
      <c r="H13" s="67" t="s">
        <v>133</v>
      </c>
      <c r="I13" s="67" t="s">
        <v>133</v>
      </c>
      <c r="J13" s="67" t="s">
        <v>133</v>
      </c>
    </row>
    <row r="14" spans="2:10" ht="30" customHeight="1">
      <c r="B14" s="13">
        <v>9</v>
      </c>
      <c r="C14" s="135" t="s">
        <v>19</v>
      </c>
      <c r="D14" s="135"/>
      <c r="E14" s="8" t="s">
        <v>17</v>
      </c>
      <c r="F14" s="67" t="s">
        <v>134</v>
      </c>
      <c r="G14" s="67" t="s">
        <v>134</v>
      </c>
      <c r="H14" s="67" t="s">
        <v>134</v>
      </c>
      <c r="I14" s="67" t="s">
        <v>134</v>
      </c>
      <c r="J14" s="67" t="s">
        <v>134</v>
      </c>
    </row>
    <row r="15" spans="2:10" ht="15" customHeight="1">
      <c r="B15" s="40">
        <v>10</v>
      </c>
      <c r="C15" s="137" t="s">
        <v>20</v>
      </c>
      <c r="D15" s="137"/>
      <c r="E15" s="58" t="s">
        <v>1</v>
      </c>
      <c r="F15" s="68" t="s">
        <v>138</v>
      </c>
      <c r="G15" s="68" t="s">
        <v>138</v>
      </c>
      <c r="H15" s="68" t="s">
        <v>138</v>
      </c>
      <c r="I15" s="68" t="s">
        <v>138</v>
      </c>
      <c r="J15" s="68" t="s">
        <v>138</v>
      </c>
    </row>
    <row r="16" spans="2:10" ht="15" customHeight="1">
      <c r="B16" s="40">
        <v>11</v>
      </c>
      <c r="C16" s="137" t="s">
        <v>21</v>
      </c>
      <c r="D16" s="137"/>
      <c r="E16" s="58" t="s">
        <v>1</v>
      </c>
      <c r="F16" s="68" t="s">
        <v>139</v>
      </c>
      <c r="G16" s="68" t="s">
        <v>139</v>
      </c>
      <c r="H16" s="68" t="s">
        <v>139</v>
      </c>
      <c r="I16" s="68" t="s">
        <v>139</v>
      </c>
      <c r="J16" s="68" t="s">
        <v>139</v>
      </c>
    </row>
    <row r="17" spans="1:12" ht="15" customHeight="1">
      <c r="B17" s="40">
        <v>12</v>
      </c>
      <c r="C17" s="137" t="s">
        <v>22</v>
      </c>
      <c r="D17" s="137"/>
      <c r="E17" s="59"/>
      <c r="F17" s="51"/>
      <c r="G17" s="51"/>
      <c r="H17" s="51"/>
      <c r="I17" s="51"/>
      <c r="J17" s="51"/>
    </row>
    <row r="18" spans="1:12" ht="42.75" customHeight="1">
      <c r="B18" s="60">
        <v>12.1</v>
      </c>
      <c r="C18" s="137" t="s">
        <v>23</v>
      </c>
      <c r="D18" s="137"/>
      <c r="E18" s="58" t="s">
        <v>7</v>
      </c>
      <c r="F18" s="69">
        <v>55.161700000000003</v>
      </c>
      <c r="G18" s="69">
        <v>487.34255999999999</v>
      </c>
      <c r="H18" s="69">
        <v>0</v>
      </c>
      <c r="I18" s="69">
        <v>47.28631</v>
      </c>
      <c r="J18" s="69">
        <v>33.114469999999997</v>
      </c>
    </row>
    <row r="19" spans="1:12" ht="42.75" customHeight="1">
      <c r="B19" s="60">
        <v>12.2</v>
      </c>
      <c r="C19" s="137" t="s">
        <v>24</v>
      </c>
      <c r="D19" s="137"/>
      <c r="E19" s="58" t="s">
        <v>7</v>
      </c>
      <c r="F19" s="52"/>
      <c r="G19" s="52"/>
      <c r="H19" s="52"/>
      <c r="I19" s="52"/>
      <c r="J19" s="52"/>
    </row>
    <row r="20" spans="1:12" ht="15" customHeight="1">
      <c r="B20" s="12"/>
      <c r="C20" s="135" t="s">
        <v>2</v>
      </c>
      <c r="D20" s="135"/>
      <c r="E20" s="4"/>
      <c r="F20" s="5"/>
      <c r="G20" s="5"/>
      <c r="H20" s="5"/>
      <c r="I20" s="5"/>
      <c r="J20" s="5"/>
    </row>
    <row r="21" spans="1:12" ht="15" customHeight="1">
      <c r="B21" s="13">
        <v>13</v>
      </c>
      <c r="C21" s="135" t="s">
        <v>3</v>
      </c>
      <c r="D21" s="135"/>
      <c r="E21" s="4"/>
      <c r="F21" s="5"/>
      <c r="G21" s="5"/>
      <c r="H21" s="5"/>
      <c r="I21" s="5"/>
      <c r="J21" s="5"/>
    </row>
    <row r="22" spans="1:12" ht="30" customHeight="1">
      <c r="B22" s="14">
        <v>13.1</v>
      </c>
      <c r="C22" s="132" t="s">
        <v>68</v>
      </c>
      <c r="D22" s="132"/>
      <c r="E22" s="8" t="s">
        <v>25</v>
      </c>
      <c r="F22" s="56">
        <v>716.41000000000008</v>
      </c>
      <c r="G22" s="56">
        <v>937.78</v>
      </c>
      <c r="H22" s="56">
        <v>1020.77106</v>
      </c>
      <c r="I22" s="56">
        <v>1043.6692</v>
      </c>
      <c r="J22" s="56">
        <v>916.93500000000017</v>
      </c>
    </row>
    <row r="23" spans="1:12" ht="30" customHeight="1">
      <c r="B23" s="14">
        <v>13.2</v>
      </c>
      <c r="C23" s="132" t="s">
        <v>69</v>
      </c>
      <c r="D23" s="132"/>
      <c r="E23" s="8" t="s">
        <v>25</v>
      </c>
      <c r="F23" s="56">
        <v>711.06940800000007</v>
      </c>
      <c r="G23" s="56">
        <v>930.91031199999998</v>
      </c>
      <c r="H23" s="56">
        <v>1013.2253279999999</v>
      </c>
      <c r="I23" s="56">
        <v>1039.901484</v>
      </c>
      <c r="J23" s="56">
        <v>910.06148799999994</v>
      </c>
    </row>
    <row r="24" spans="1:12" ht="30" customHeight="1">
      <c r="B24" s="14">
        <v>13.3</v>
      </c>
      <c r="C24" s="132" t="s">
        <v>70</v>
      </c>
      <c r="D24" s="132"/>
      <c r="E24" s="8" t="s">
        <v>25</v>
      </c>
      <c r="F24" s="56">
        <v>646.04903999999988</v>
      </c>
      <c r="G24" s="56">
        <v>930.34988000000089</v>
      </c>
      <c r="H24" s="56">
        <v>994.76035499999716</v>
      </c>
      <c r="I24" s="56">
        <v>1007.0927899999999</v>
      </c>
      <c r="J24" s="56">
        <v>892.76152249999882</v>
      </c>
    </row>
    <row r="25" spans="1:12" ht="43.5" customHeight="1">
      <c r="B25" s="13">
        <v>14</v>
      </c>
      <c r="C25" s="132" t="s">
        <v>71</v>
      </c>
      <c r="D25" s="132"/>
      <c r="E25" s="8" t="s">
        <v>25</v>
      </c>
      <c r="F25" s="56">
        <v>6.548</v>
      </c>
      <c r="G25" s="100">
        <v>7.3</v>
      </c>
      <c r="H25" s="56">
        <v>8.1679999999999993</v>
      </c>
      <c r="I25" s="56">
        <v>7.9831420000000284</v>
      </c>
      <c r="J25" s="56">
        <v>7.3576879999999978</v>
      </c>
      <c r="K25" s="61"/>
      <c r="L25" s="66"/>
    </row>
    <row r="26" spans="1:12" ht="30" customHeight="1">
      <c r="B26" s="40">
        <v>15</v>
      </c>
      <c r="C26" s="136" t="s">
        <v>77</v>
      </c>
      <c r="D26" s="136"/>
      <c r="E26" s="58" t="s">
        <v>25</v>
      </c>
      <c r="F26" s="53" t="s">
        <v>129</v>
      </c>
      <c r="G26" s="53" t="s">
        <v>129</v>
      </c>
      <c r="H26" s="53" t="s">
        <v>129</v>
      </c>
      <c r="I26" s="53" t="s">
        <v>129</v>
      </c>
      <c r="J26" s="53" t="s">
        <v>129</v>
      </c>
    </row>
    <row r="27" spans="1:12" ht="30" customHeight="1">
      <c r="B27" s="13">
        <v>16</v>
      </c>
      <c r="C27" s="132" t="s">
        <v>72</v>
      </c>
      <c r="D27" s="132"/>
      <c r="E27" s="8" t="s">
        <v>11</v>
      </c>
      <c r="F27" s="22">
        <v>215.9</v>
      </c>
      <c r="G27" s="22">
        <v>202.21</v>
      </c>
      <c r="H27" s="22">
        <v>217.5</v>
      </c>
      <c r="I27" s="22">
        <v>210.65</v>
      </c>
      <c r="J27" s="22">
        <v>182.92</v>
      </c>
    </row>
    <row r="29" spans="1:12">
      <c r="I29" s="2" t="s">
        <v>26</v>
      </c>
    </row>
    <row r="30" spans="1:12">
      <c r="B30" s="3"/>
      <c r="E30"/>
      <c r="I30" s="2" t="s">
        <v>9</v>
      </c>
    </row>
    <row r="31" spans="1:12">
      <c r="B31" s="3"/>
      <c r="E31"/>
    </row>
    <row r="32" spans="1:12" ht="20.25" customHeight="1">
      <c r="A32" s="17"/>
      <c r="B32" s="10"/>
      <c r="C32" s="131" t="s">
        <v>79</v>
      </c>
      <c r="D32" s="131"/>
      <c r="E32" s="27" t="s">
        <v>74</v>
      </c>
      <c r="F32" s="15" t="s">
        <v>75</v>
      </c>
      <c r="G32" s="15" t="s">
        <v>62</v>
      </c>
      <c r="H32" s="15" t="s">
        <v>76</v>
      </c>
      <c r="I32" s="15" t="s">
        <v>63</v>
      </c>
      <c r="J32" s="16" t="s">
        <v>64</v>
      </c>
    </row>
    <row r="33" spans="1:10" s="11" customFormat="1" ht="30" customHeight="1">
      <c r="A33" s="20"/>
      <c r="B33" s="21">
        <v>17</v>
      </c>
      <c r="C33" s="133" t="s">
        <v>27</v>
      </c>
      <c r="D33" s="133"/>
      <c r="E33" s="22"/>
      <c r="F33" s="22"/>
      <c r="G33" s="22"/>
      <c r="H33" s="22"/>
      <c r="I33" s="22"/>
      <c r="J33" s="22"/>
    </row>
    <row r="34" spans="1:10" s="11" customFormat="1" ht="30" customHeight="1">
      <c r="A34" s="23"/>
      <c r="B34" s="24">
        <v>17.100000000000001</v>
      </c>
      <c r="C34" s="133" t="s">
        <v>28</v>
      </c>
      <c r="D34" s="133"/>
      <c r="E34" s="25" t="s">
        <v>4</v>
      </c>
      <c r="F34" s="49">
        <v>55.168738425927586</v>
      </c>
      <c r="G34" s="49">
        <v>134.95833333335031</v>
      </c>
      <c r="H34" s="49">
        <v>37.753472222229661</v>
      </c>
      <c r="I34" s="49">
        <v>35.185416666666669</v>
      </c>
      <c r="J34" s="49">
        <v>180.88680555555766</v>
      </c>
    </row>
    <row r="35" spans="1:10" s="11" customFormat="1" ht="30" customHeight="1">
      <c r="A35" s="23"/>
      <c r="B35" s="24">
        <v>17.2</v>
      </c>
      <c r="C35" s="133" t="s">
        <v>29</v>
      </c>
      <c r="D35" s="133"/>
      <c r="E35" s="25" t="s">
        <v>4</v>
      </c>
      <c r="F35" s="49">
        <v>4.3937499999883585</v>
      </c>
      <c r="G35" s="49">
        <v>9.0736111111182254</v>
      </c>
      <c r="H35" s="49">
        <v>0.82986111110205663</v>
      </c>
      <c r="I35" s="49">
        <v>3.7798611111111113</v>
      </c>
      <c r="J35" s="49">
        <v>0.17638888888888915</v>
      </c>
    </row>
    <row r="36" spans="1:10" s="11" customFormat="1" ht="30" customHeight="1">
      <c r="A36" s="20"/>
      <c r="B36" s="57">
        <v>18</v>
      </c>
      <c r="C36" s="130" t="s">
        <v>5</v>
      </c>
      <c r="D36" s="130"/>
      <c r="E36" s="50" t="s">
        <v>7</v>
      </c>
      <c r="F36" s="54" t="s">
        <v>140</v>
      </c>
      <c r="G36" s="69">
        <v>21.04504</v>
      </c>
      <c r="H36" s="69">
        <v>183.33698999999999</v>
      </c>
      <c r="I36" s="69">
        <v>29.99231</v>
      </c>
      <c r="J36" s="69">
        <v>2.1400700000000001</v>
      </c>
    </row>
    <row r="37" spans="1:10" s="11" customFormat="1" ht="30" customHeight="1">
      <c r="A37" s="20"/>
      <c r="B37" s="57">
        <v>19</v>
      </c>
      <c r="C37" s="130" t="s">
        <v>6</v>
      </c>
      <c r="D37" s="130"/>
      <c r="E37" s="50" t="s">
        <v>7</v>
      </c>
      <c r="F37" s="55">
        <v>85.620275000000007</v>
      </c>
      <c r="G37" s="55">
        <v>121.855845</v>
      </c>
      <c r="H37" s="55">
        <v>68.939165000000003</v>
      </c>
      <c r="I37" s="55">
        <v>143.41261</v>
      </c>
      <c r="J37" s="55">
        <v>237.18080499999999</v>
      </c>
    </row>
    <row r="39" spans="1:10" ht="15" customHeight="1">
      <c r="B39" s="134" t="s">
        <v>80</v>
      </c>
      <c r="C39" s="134"/>
      <c r="D39" s="134"/>
      <c r="E39" s="134"/>
      <c r="F39" s="134"/>
      <c r="G39" s="134"/>
      <c r="H39" s="134"/>
      <c r="I39" s="134"/>
      <c r="J39" s="134"/>
    </row>
    <row r="40" spans="1:10" ht="15" customHeight="1">
      <c r="B40" s="31"/>
      <c r="C40" s="31"/>
      <c r="D40" s="31"/>
      <c r="E40" s="31"/>
      <c r="F40" s="31"/>
      <c r="G40" s="31"/>
      <c r="H40" s="31"/>
      <c r="I40" s="31"/>
      <c r="J40" s="31"/>
    </row>
    <row r="41" spans="1:10" ht="38.25" customHeight="1">
      <c r="B41" s="131" t="s">
        <v>84</v>
      </c>
      <c r="C41" s="131"/>
      <c r="D41" s="16" t="s">
        <v>79</v>
      </c>
      <c r="E41" s="128" t="s">
        <v>65</v>
      </c>
      <c r="F41" s="129"/>
      <c r="G41" s="16" t="s">
        <v>84</v>
      </c>
      <c r="H41" s="16" t="s">
        <v>79</v>
      </c>
      <c r="I41" s="131" t="s">
        <v>65</v>
      </c>
      <c r="J41" s="131"/>
    </row>
    <row r="42" spans="1:10" ht="15" customHeight="1">
      <c r="B42" s="125" t="s">
        <v>30</v>
      </c>
      <c r="C42" s="125"/>
      <c r="D42" s="32" t="s">
        <v>31</v>
      </c>
      <c r="E42" s="116">
        <v>19.407790080000005</v>
      </c>
      <c r="F42" s="117"/>
      <c r="G42" s="6" t="s">
        <v>32</v>
      </c>
      <c r="H42" s="6" t="s">
        <v>31</v>
      </c>
      <c r="I42" s="120">
        <v>29.631536640000014</v>
      </c>
      <c r="J42" s="121"/>
    </row>
    <row r="43" spans="1:10" ht="15" customHeight="1">
      <c r="B43" s="125"/>
      <c r="C43" s="125"/>
      <c r="D43" s="32" t="s">
        <v>33</v>
      </c>
      <c r="E43" s="116">
        <v>28.115303040000008</v>
      </c>
      <c r="F43" s="117">
        <v>28.115303040000008</v>
      </c>
      <c r="G43" s="7"/>
      <c r="H43" s="6" t="s">
        <v>33</v>
      </c>
      <c r="I43" s="120">
        <v>24.952872960000004</v>
      </c>
      <c r="J43" s="121">
        <v>24.952872960000004</v>
      </c>
    </row>
    <row r="44" spans="1:10" ht="15" customHeight="1">
      <c r="B44" s="125"/>
      <c r="C44" s="125"/>
      <c r="D44" s="32" t="s">
        <v>34</v>
      </c>
      <c r="E44" s="116">
        <v>33.010571520000006</v>
      </c>
      <c r="F44" s="117">
        <v>33.010571520000006</v>
      </c>
      <c r="G44" s="7"/>
      <c r="H44" s="6" t="s">
        <v>35</v>
      </c>
      <c r="I44" s="120">
        <v>24.207752448000008</v>
      </c>
      <c r="J44" s="121">
        <v>24.207752448000008</v>
      </c>
    </row>
    <row r="45" spans="1:10" ht="15" customHeight="1">
      <c r="B45" s="125" t="s">
        <v>36</v>
      </c>
      <c r="C45" s="125"/>
      <c r="D45" s="32" t="s">
        <v>31</v>
      </c>
      <c r="E45" s="116">
        <v>44.707230720000005</v>
      </c>
      <c r="F45" s="117">
        <v>44.707230720000005</v>
      </c>
      <c r="G45" s="6" t="s">
        <v>37</v>
      </c>
      <c r="H45" s="6" t="s">
        <v>31</v>
      </c>
      <c r="I45" s="120">
        <v>19.667715840000003</v>
      </c>
      <c r="J45" s="121">
        <v>19.667715840000003</v>
      </c>
    </row>
    <row r="46" spans="1:10" ht="15" customHeight="1">
      <c r="B46" s="125"/>
      <c r="C46" s="125"/>
      <c r="D46" s="32" t="s">
        <v>33</v>
      </c>
      <c r="E46" s="116">
        <v>52.667999999999992</v>
      </c>
      <c r="F46" s="117">
        <v>52.667999999999992</v>
      </c>
      <c r="G46" s="7"/>
      <c r="H46" s="6" t="s">
        <v>33</v>
      </c>
      <c r="I46" s="120">
        <v>17.891556480000002</v>
      </c>
      <c r="J46" s="121">
        <v>17.891556480000002</v>
      </c>
    </row>
    <row r="47" spans="1:10" ht="15" customHeight="1">
      <c r="B47" s="125"/>
      <c r="C47" s="125"/>
      <c r="D47" s="32" t="s">
        <v>35</v>
      </c>
      <c r="E47" s="116">
        <v>57.934800000000003</v>
      </c>
      <c r="F47" s="117">
        <v>57.934800000000003</v>
      </c>
      <c r="G47" s="7"/>
      <c r="H47" s="6" t="s">
        <v>34</v>
      </c>
      <c r="I47" s="120">
        <v>15.292298880000002</v>
      </c>
      <c r="J47" s="121">
        <v>15.292298880000002</v>
      </c>
    </row>
    <row r="48" spans="1:10" ht="15" customHeight="1">
      <c r="B48" s="125" t="s">
        <v>38</v>
      </c>
      <c r="C48" s="125"/>
      <c r="D48" s="32" t="s">
        <v>31</v>
      </c>
      <c r="E48" s="116">
        <v>52.667999999999992</v>
      </c>
      <c r="F48" s="117">
        <v>52.667999999999992</v>
      </c>
      <c r="G48" s="6" t="s">
        <v>39</v>
      </c>
      <c r="H48" s="6" t="s">
        <v>31</v>
      </c>
      <c r="I48" s="120">
        <v>13.732744320000004</v>
      </c>
      <c r="J48" s="121">
        <v>13.732744320000004</v>
      </c>
    </row>
    <row r="49" spans="2:10" ht="15" customHeight="1">
      <c r="B49" s="125"/>
      <c r="C49" s="125"/>
      <c r="D49" s="32" t="s">
        <v>33</v>
      </c>
      <c r="E49" s="116">
        <v>52.667999999999992</v>
      </c>
      <c r="F49" s="117">
        <v>52.667999999999992</v>
      </c>
      <c r="G49" s="7"/>
      <c r="H49" s="6" t="s">
        <v>33</v>
      </c>
      <c r="I49" s="120">
        <v>12.693041280000005</v>
      </c>
      <c r="J49" s="121">
        <v>12.693041280000005</v>
      </c>
    </row>
    <row r="50" spans="2:10" ht="15" customHeight="1">
      <c r="B50" s="125"/>
      <c r="C50" s="125"/>
      <c r="D50" s="32" t="s">
        <v>34</v>
      </c>
      <c r="E50" s="116">
        <v>49.125968640000018</v>
      </c>
      <c r="F50" s="117">
        <v>49.125968640000018</v>
      </c>
      <c r="G50" s="7"/>
      <c r="H50" s="6" t="s">
        <v>35</v>
      </c>
      <c r="I50" s="120">
        <v>11.627345664000002</v>
      </c>
      <c r="J50" s="121">
        <v>11.627345664000002</v>
      </c>
    </row>
    <row r="51" spans="2:10" ht="15" customHeight="1">
      <c r="B51" s="125" t="s">
        <v>40</v>
      </c>
      <c r="C51" s="125"/>
      <c r="D51" s="32" t="s">
        <v>31</v>
      </c>
      <c r="E51" s="116">
        <v>51.292016640000007</v>
      </c>
      <c r="F51" s="117">
        <v>51.292016640000007</v>
      </c>
      <c r="G51" s="6" t="s">
        <v>41</v>
      </c>
      <c r="H51" s="6" t="s">
        <v>31</v>
      </c>
      <c r="I51" s="120">
        <v>11.090165760000003</v>
      </c>
      <c r="J51" s="121">
        <v>11.090165760000003</v>
      </c>
    </row>
    <row r="52" spans="2:10" ht="15" customHeight="1">
      <c r="B52" s="125"/>
      <c r="C52" s="125"/>
      <c r="D52" s="32" t="s">
        <v>33</v>
      </c>
      <c r="E52" s="116">
        <v>52.667999999999992</v>
      </c>
      <c r="F52" s="117">
        <v>52.667999999999992</v>
      </c>
      <c r="G52" s="7"/>
      <c r="H52" s="6" t="s">
        <v>33</v>
      </c>
      <c r="I52" s="120">
        <v>9.8338579200000016</v>
      </c>
      <c r="J52" s="121">
        <v>9.8338579200000016</v>
      </c>
    </row>
    <row r="53" spans="2:10" ht="15" customHeight="1">
      <c r="B53" s="125"/>
      <c r="C53" s="125"/>
      <c r="D53" s="32" t="s">
        <v>35</v>
      </c>
      <c r="E53" s="116">
        <v>57.934800000000003</v>
      </c>
      <c r="F53" s="117">
        <v>57.934800000000003</v>
      </c>
      <c r="G53" s="7"/>
      <c r="H53" s="6" t="s">
        <v>35</v>
      </c>
      <c r="I53" s="120">
        <v>9.768876480000003</v>
      </c>
      <c r="J53" s="121">
        <v>9.768876480000003</v>
      </c>
    </row>
    <row r="54" spans="2:10" ht="15" customHeight="1">
      <c r="B54" s="125" t="s">
        <v>42</v>
      </c>
      <c r="C54" s="125"/>
      <c r="D54" s="32" t="s">
        <v>31</v>
      </c>
      <c r="E54" s="116">
        <v>52.667999999999992</v>
      </c>
      <c r="F54" s="117">
        <v>52.667999999999992</v>
      </c>
      <c r="G54" s="6" t="s">
        <v>43</v>
      </c>
      <c r="H54" s="6" t="s">
        <v>31</v>
      </c>
      <c r="I54" s="120">
        <v>9.1407225600000022</v>
      </c>
      <c r="J54" s="121">
        <v>9.1407225600000022</v>
      </c>
    </row>
    <row r="55" spans="2:10" ht="15" customHeight="1">
      <c r="B55" s="125"/>
      <c r="C55" s="125"/>
      <c r="D55" s="32" t="s">
        <v>33</v>
      </c>
      <c r="E55" s="116">
        <v>52.667999999999992</v>
      </c>
      <c r="F55" s="117">
        <v>52.667999999999992</v>
      </c>
      <c r="G55" s="7"/>
      <c r="H55" s="6" t="s">
        <v>33</v>
      </c>
      <c r="I55" s="120">
        <v>9.2273644800000021</v>
      </c>
      <c r="J55" s="121">
        <v>9.2273644800000021</v>
      </c>
    </row>
    <row r="56" spans="2:10" ht="15" customHeight="1">
      <c r="B56" s="125"/>
      <c r="C56" s="125"/>
      <c r="D56" s="32" t="s">
        <v>35</v>
      </c>
      <c r="E56" s="116">
        <v>57.934800000000003</v>
      </c>
      <c r="F56" s="117">
        <v>57.934800000000003</v>
      </c>
      <c r="G56" s="7"/>
      <c r="H56" s="6" t="s">
        <v>44</v>
      </c>
      <c r="I56" s="120">
        <v>6.3768453120000013</v>
      </c>
      <c r="J56" s="121">
        <v>6.3768453120000013</v>
      </c>
    </row>
    <row r="57" spans="2:10" ht="15" customHeight="1">
      <c r="B57" s="125" t="s">
        <v>45</v>
      </c>
      <c r="C57" s="125"/>
      <c r="D57" s="32" t="s">
        <v>31</v>
      </c>
      <c r="E57" s="116">
        <v>46.570032000000005</v>
      </c>
      <c r="F57" s="117">
        <v>46.570032000000005</v>
      </c>
      <c r="G57" s="6" t="s">
        <v>46</v>
      </c>
      <c r="H57" s="6" t="s">
        <v>31</v>
      </c>
      <c r="I57" s="120">
        <v>9.7038950400000026</v>
      </c>
      <c r="J57" s="121">
        <v>9.7038950400000026</v>
      </c>
    </row>
    <row r="58" spans="2:10" ht="15" customHeight="1">
      <c r="B58" s="122"/>
      <c r="C58" s="123"/>
      <c r="D58" s="32" t="s">
        <v>33</v>
      </c>
      <c r="E58" s="116">
        <v>39.118826880000007</v>
      </c>
      <c r="F58" s="117">
        <v>39.118826880000007</v>
      </c>
      <c r="G58" s="7"/>
      <c r="H58" s="6" t="s">
        <v>33</v>
      </c>
      <c r="I58" s="120">
        <v>15.682187520000005</v>
      </c>
      <c r="J58" s="121">
        <v>15.682187520000005</v>
      </c>
    </row>
    <row r="59" spans="2:10" ht="15" customHeight="1">
      <c r="B59" s="122"/>
      <c r="C59" s="123"/>
      <c r="D59" s="32" t="s">
        <v>34</v>
      </c>
      <c r="E59" s="116">
        <v>34.093595520000008</v>
      </c>
      <c r="F59" s="117">
        <v>34.093595520000008</v>
      </c>
      <c r="G59" s="7"/>
      <c r="H59" s="6" t="s">
        <v>35</v>
      </c>
      <c r="I59" s="120">
        <v>22.396936320000009</v>
      </c>
      <c r="J59" s="121">
        <v>22.396936320000009</v>
      </c>
    </row>
    <row r="60" spans="2:10" ht="15" customHeight="1">
      <c r="B60" s="124"/>
      <c r="C60" s="124"/>
      <c r="D60" s="28"/>
      <c r="E60" s="126"/>
      <c r="F60" s="127"/>
      <c r="G60" s="9" t="s">
        <v>47</v>
      </c>
      <c r="H60" s="7"/>
      <c r="I60" s="118">
        <f>SUM(E42:E59,I42:I59)</f>
        <v>1108.1714509440003</v>
      </c>
      <c r="J60" s="119"/>
    </row>
    <row r="61" spans="2:10" ht="15">
      <c r="C61" s="19"/>
      <c r="E61" s="29"/>
      <c r="F61" s="29"/>
      <c r="G61" s="30"/>
      <c r="H61" s="26"/>
      <c r="I61" s="29"/>
      <c r="J61" s="29"/>
    </row>
    <row r="62" spans="2:10" ht="52.5" customHeight="1">
      <c r="B62" s="115" t="s">
        <v>81</v>
      </c>
      <c r="C62" s="115"/>
      <c r="D62" s="115"/>
      <c r="E62" s="115"/>
      <c r="F62" s="115"/>
      <c r="G62" s="115"/>
      <c r="H62" s="115"/>
      <c r="I62" s="115"/>
      <c r="J62" s="115"/>
    </row>
    <row r="63" spans="2:10" ht="50.25" customHeight="1">
      <c r="B63" s="114" t="s">
        <v>84</v>
      </c>
      <c r="C63" s="114"/>
      <c r="D63" s="103" t="s">
        <v>82</v>
      </c>
      <c r="E63" s="104"/>
      <c r="F63" s="105"/>
      <c r="G63" s="103" t="s">
        <v>83</v>
      </c>
      <c r="H63" s="104"/>
      <c r="I63" s="104"/>
      <c r="J63" s="105"/>
    </row>
    <row r="64" spans="2:10" ht="15" customHeight="1">
      <c r="B64" s="113" t="s">
        <v>30</v>
      </c>
      <c r="C64" s="113"/>
      <c r="D64" s="110">
        <f>231*0.988</f>
        <v>228.22800000000001</v>
      </c>
      <c r="E64" s="111"/>
      <c r="F64" s="112"/>
      <c r="G64" s="62"/>
      <c r="H64" s="65">
        <v>162.06000000000006</v>
      </c>
      <c r="I64" s="63"/>
      <c r="J64" s="64"/>
    </row>
    <row r="65" spans="2:10" ht="15" customHeight="1">
      <c r="B65" s="113" t="s">
        <v>36</v>
      </c>
      <c r="C65" s="113"/>
      <c r="D65" s="110">
        <f t="shared" ref="D65:D75" si="0">231*0.988</f>
        <v>228.22800000000001</v>
      </c>
      <c r="E65" s="111"/>
      <c r="F65" s="112"/>
      <c r="G65" s="62"/>
      <c r="H65" s="65">
        <v>181.88122580645168</v>
      </c>
      <c r="I65" s="63"/>
      <c r="J65" s="64"/>
    </row>
    <row r="66" spans="2:10" ht="15" customHeight="1">
      <c r="B66" s="113" t="s">
        <v>38</v>
      </c>
      <c r="C66" s="113"/>
      <c r="D66" s="110">
        <f t="shared" si="0"/>
        <v>228.22800000000001</v>
      </c>
      <c r="E66" s="111"/>
      <c r="F66" s="112"/>
      <c r="G66" s="62"/>
      <c r="H66" s="65">
        <v>227.26653034666666</v>
      </c>
      <c r="I66" s="63"/>
      <c r="J66" s="64"/>
    </row>
    <row r="67" spans="2:10" ht="15" customHeight="1">
      <c r="B67" s="113" t="s">
        <v>40</v>
      </c>
      <c r="C67" s="113"/>
      <c r="D67" s="110">
        <f t="shared" si="0"/>
        <v>228.22800000000001</v>
      </c>
      <c r="E67" s="111"/>
      <c r="F67" s="112"/>
      <c r="G67" s="62"/>
      <c r="H67" s="65">
        <v>227.79096774193553</v>
      </c>
      <c r="I67" s="63"/>
      <c r="J67" s="64"/>
    </row>
    <row r="68" spans="2:10" ht="15" customHeight="1">
      <c r="B68" s="113" t="s">
        <v>42</v>
      </c>
      <c r="C68" s="113"/>
      <c r="D68" s="110">
        <f t="shared" si="0"/>
        <v>228.22800000000001</v>
      </c>
      <c r="E68" s="111"/>
      <c r="F68" s="112"/>
      <c r="G68" s="62"/>
      <c r="H68" s="65">
        <v>214.39438709677427</v>
      </c>
      <c r="I68" s="63"/>
      <c r="J68" s="64"/>
    </row>
    <row r="69" spans="2:10" ht="15" customHeight="1">
      <c r="B69" s="113" t="s">
        <v>45</v>
      </c>
      <c r="C69" s="113"/>
      <c r="D69" s="110">
        <f t="shared" si="0"/>
        <v>228.22800000000001</v>
      </c>
      <c r="E69" s="111"/>
      <c r="F69" s="112"/>
      <c r="G69" s="62"/>
      <c r="H69" s="65">
        <v>228.21000000000012</v>
      </c>
      <c r="I69" s="63"/>
      <c r="J69" s="64"/>
    </row>
    <row r="70" spans="2:10" ht="15" customHeight="1">
      <c r="B70" s="113" t="s">
        <v>32</v>
      </c>
      <c r="C70" s="113"/>
      <c r="D70" s="110">
        <f t="shared" si="0"/>
        <v>228.22800000000001</v>
      </c>
      <c r="E70" s="111"/>
      <c r="F70" s="112"/>
      <c r="G70" s="62"/>
      <c r="H70" s="65">
        <v>220.30754838709692</v>
      </c>
      <c r="I70" s="63"/>
      <c r="J70" s="64"/>
    </row>
    <row r="71" spans="2:10" ht="15" customHeight="1">
      <c r="B71" s="113" t="s">
        <v>37</v>
      </c>
      <c r="C71" s="113"/>
      <c r="D71" s="110">
        <f t="shared" si="0"/>
        <v>228.22800000000001</v>
      </c>
      <c r="E71" s="111"/>
      <c r="F71" s="112"/>
      <c r="G71" s="62"/>
      <c r="H71" s="65">
        <v>228.32446666666681</v>
      </c>
      <c r="I71" s="63"/>
      <c r="J71" s="64"/>
    </row>
    <row r="72" spans="2:10" ht="15" customHeight="1">
      <c r="B72" s="113" t="s">
        <v>39</v>
      </c>
      <c r="C72" s="113"/>
      <c r="D72" s="110">
        <f t="shared" si="0"/>
        <v>228.22800000000001</v>
      </c>
      <c r="E72" s="111"/>
      <c r="F72" s="112"/>
      <c r="G72" s="62"/>
      <c r="H72" s="65">
        <v>197.9750967741935</v>
      </c>
      <c r="I72" s="63"/>
      <c r="J72" s="64"/>
    </row>
    <row r="73" spans="2:10" ht="15" customHeight="1">
      <c r="B73" s="113" t="s">
        <v>41</v>
      </c>
      <c r="C73" s="113"/>
      <c r="D73" s="110">
        <f t="shared" si="0"/>
        <v>228.22800000000001</v>
      </c>
      <c r="E73" s="111"/>
      <c r="F73" s="112"/>
      <c r="G73" s="62"/>
      <c r="H73" s="65">
        <v>170.81522580645159</v>
      </c>
      <c r="I73" s="63"/>
      <c r="J73" s="64"/>
    </row>
    <row r="74" spans="2:10" ht="15" customHeight="1">
      <c r="B74" s="113" t="s">
        <v>43</v>
      </c>
      <c r="C74" s="113"/>
      <c r="D74" s="110">
        <f t="shared" si="0"/>
        <v>228.22800000000001</v>
      </c>
      <c r="E74" s="111"/>
      <c r="F74" s="112"/>
      <c r="G74" s="62"/>
      <c r="H74" s="65">
        <v>139.20586699507393</v>
      </c>
      <c r="I74" s="63"/>
      <c r="J74" s="64"/>
    </row>
    <row r="75" spans="2:10" ht="15" customHeight="1">
      <c r="B75" s="113" t="s">
        <v>46</v>
      </c>
      <c r="C75" s="113"/>
      <c r="D75" s="110">
        <f t="shared" si="0"/>
        <v>228.22800000000001</v>
      </c>
      <c r="E75" s="111"/>
      <c r="F75" s="112"/>
      <c r="G75" s="62"/>
      <c r="H75" s="65">
        <v>184.44838709677421</v>
      </c>
      <c r="I75" s="63"/>
      <c r="J75" s="64"/>
    </row>
    <row r="78" spans="2:10" ht="15">
      <c r="I78" s="34" t="s">
        <v>88</v>
      </c>
    </row>
    <row r="79" spans="2:10" ht="15">
      <c r="I79" s="34" t="s">
        <v>89</v>
      </c>
    </row>
    <row r="80" spans="2:10" ht="15">
      <c r="I80" s="34"/>
    </row>
    <row r="81" spans="2:10" ht="30.75" customHeight="1">
      <c r="B81" s="33">
        <v>1</v>
      </c>
      <c r="C81" s="109" t="s">
        <v>87</v>
      </c>
      <c r="D81" s="109"/>
      <c r="E81" s="109"/>
      <c r="F81" s="109"/>
      <c r="G81" s="109"/>
      <c r="H81" s="109"/>
      <c r="I81" s="109"/>
      <c r="J81" s="109"/>
    </row>
    <row r="82" spans="2:10" ht="32.25" customHeight="1">
      <c r="B82" s="33">
        <v>2</v>
      </c>
      <c r="C82" s="109" t="s">
        <v>85</v>
      </c>
      <c r="D82" s="109"/>
      <c r="E82" s="109"/>
      <c r="F82" s="109"/>
      <c r="G82" s="109"/>
      <c r="H82" s="109"/>
      <c r="I82" s="109"/>
      <c r="J82" s="109"/>
    </row>
    <row r="83" spans="2:10" ht="31.5" customHeight="1">
      <c r="B83" s="33">
        <v>3</v>
      </c>
      <c r="C83" s="109" t="s">
        <v>86</v>
      </c>
      <c r="D83" s="109"/>
      <c r="E83" s="109"/>
      <c r="F83" s="109"/>
      <c r="G83" s="109"/>
      <c r="H83" s="109"/>
      <c r="I83" s="109"/>
      <c r="J83" s="109"/>
    </row>
    <row r="84" spans="2:10" ht="15">
      <c r="B84" s="1"/>
    </row>
  </sheetData>
  <mergeCells count="129">
    <mergeCell ref="F9:J9"/>
    <mergeCell ref="F10:J10"/>
    <mergeCell ref="B3:J3"/>
    <mergeCell ref="B4:J4"/>
    <mergeCell ref="C5:D5"/>
    <mergeCell ref="C6:D6"/>
    <mergeCell ref="C7:D7"/>
    <mergeCell ref="C8:D8"/>
    <mergeCell ref="F6:J6"/>
    <mergeCell ref="F7:J7"/>
    <mergeCell ref="F8:J8"/>
    <mergeCell ref="C15:D15"/>
    <mergeCell ref="C16:D16"/>
    <mergeCell ref="C17:D17"/>
    <mergeCell ref="C18:D18"/>
    <mergeCell ref="C19:D19"/>
    <mergeCell ref="C20:D20"/>
    <mergeCell ref="C9:D9"/>
    <mergeCell ref="C10:D10"/>
    <mergeCell ref="C11:D11"/>
    <mergeCell ref="C12:D12"/>
    <mergeCell ref="C13:D13"/>
    <mergeCell ref="C14:D14"/>
    <mergeCell ref="C27:D27"/>
    <mergeCell ref="C32:D32"/>
    <mergeCell ref="C33:D33"/>
    <mergeCell ref="C34:D34"/>
    <mergeCell ref="C35:D35"/>
    <mergeCell ref="C36:D36"/>
    <mergeCell ref="B39:J39"/>
    <mergeCell ref="C21:D21"/>
    <mergeCell ref="C22:D22"/>
    <mergeCell ref="C23:D23"/>
    <mergeCell ref="C24:D24"/>
    <mergeCell ref="C25:D25"/>
    <mergeCell ref="C26:D26"/>
    <mergeCell ref="I48:J48"/>
    <mergeCell ref="I49:J49"/>
    <mergeCell ref="I50:J50"/>
    <mergeCell ref="I51:J51"/>
    <mergeCell ref="I52:J52"/>
    <mergeCell ref="I53:J53"/>
    <mergeCell ref="C37:D37"/>
    <mergeCell ref="B41:C41"/>
    <mergeCell ref="B42:C42"/>
    <mergeCell ref="B43:C43"/>
    <mergeCell ref="B44:C44"/>
    <mergeCell ref="B45:C45"/>
    <mergeCell ref="E48:F48"/>
    <mergeCell ref="E49:F49"/>
    <mergeCell ref="B52:C52"/>
    <mergeCell ref="B53:C53"/>
    <mergeCell ref="B46:C46"/>
    <mergeCell ref="B47:C47"/>
    <mergeCell ref="B48:C48"/>
    <mergeCell ref="B49:C49"/>
    <mergeCell ref="B50:C50"/>
    <mergeCell ref="B51:C51"/>
    <mergeCell ref="I41:J41"/>
    <mergeCell ref="I42:J42"/>
    <mergeCell ref="I43:J43"/>
    <mergeCell ref="I44:J44"/>
    <mergeCell ref="I45:J45"/>
    <mergeCell ref="I46:J46"/>
    <mergeCell ref="I47:J47"/>
    <mergeCell ref="E41:F41"/>
    <mergeCell ref="E42:F42"/>
    <mergeCell ref="E43:F43"/>
    <mergeCell ref="E44:F44"/>
    <mergeCell ref="E45:F45"/>
    <mergeCell ref="E46:F46"/>
    <mergeCell ref="E47:F47"/>
    <mergeCell ref="B54:C54"/>
    <mergeCell ref="B55:C55"/>
    <mergeCell ref="B56:C56"/>
    <mergeCell ref="B57:C57"/>
    <mergeCell ref="E56:F56"/>
    <mergeCell ref="E57:F57"/>
    <mergeCell ref="E58:F58"/>
    <mergeCell ref="E59:F59"/>
    <mergeCell ref="E60:F60"/>
    <mergeCell ref="B74:C74"/>
    <mergeCell ref="B63:C63"/>
    <mergeCell ref="B64:C64"/>
    <mergeCell ref="B65:C65"/>
    <mergeCell ref="B66:C66"/>
    <mergeCell ref="B67:C67"/>
    <mergeCell ref="B68:C68"/>
    <mergeCell ref="B62:J62"/>
    <mergeCell ref="E50:F50"/>
    <mergeCell ref="E51:F51"/>
    <mergeCell ref="E52:F52"/>
    <mergeCell ref="E53:F53"/>
    <mergeCell ref="E54:F54"/>
    <mergeCell ref="E55:F55"/>
    <mergeCell ref="I60:J60"/>
    <mergeCell ref="I54:J54"/>
    <mergeCell ref="I55:J55"/>
    <mergeCell ref="I56:J56"/>
    <mergeCell ref="I57:J57"/>
    <mergeCell ref="I58:J58"/>
    <mergeCell ref="I59:J59"/>
    <mergeCell ref="B58:C58"/>
    <mergeCell ref="B59:C59"/>
    <mergeCell ref="B60:C60"/>
    <mergeCell ref="D63:F63"/>
    <mergeCell ref="G63:J63"/>
    <mergeCell ref="F11:J11"/>
    <mergeCell ref="C81:J81"/>
    <mergeCell ref="C82:J82"/>
    <mergeCell ref="C83:J83"/>
    <mergeCell ref="D71:F71"/>
    <mergeCell ref="D72:F72"/>
    <mergeCell ref="D73:F73"/>
    <mergeCell ref="D74:F74"/>
    <mergeCell ref="D75:F75"/>
    <mergeCell ref="B75:C75"/>
    <mergeCell ref="D64:F64"/>
    <mergeCell ref="D65:F65"/>
    <mergeCell ref="D66:F66"/>
    <mergeCell ref="D67:F67"/>
    <mergeCell ref="D68:F68"/>
    <mergeCell ref="D69:F69"/>
    <mergeCell ref="D70:F70"/>
    <mergeCell ref="B69:C69"/>
    <mergeCell ref="B70:C70"/>
    <mergeCell ref="B71:C71"/>
    <mergeCell ref="B72:C72"/>
    <mergeCell ref="B73:C73"/>
  </mergeCells>
  <pageMargins left="0.38" right="0.17" top="0.53" bottom="0.55000000000000004" header="0.3" footer="0.3"/>
  <pageSetup paperSize="9" scale="86" orientation="portrait" r:id="rId1"/>
  <rowBreaks count="2" manualBreakCount="2">
    <brk id="28" max="16383" man="1"/>
    <brk id="76" max="16383" man="1"/>
  </rowBreaks>
</worksheet>
</file>

<file path=xl/worksheets/sheet2.xml><?xml version="1.0" encoding="utf-8"?>
<worksheet xmlns="http://schemas.openxmlformats.org/spreadsheetml/2006/main" xmlns:r="http://schemas.openxmlformats.org/officeDocument/2006/relationships">
  <dimension ref="A2:I35"/>
  <sheetViews>
    <sheetView view="pageBreakPreview" topLeftCell="A19" zoomScale="85" zoomScaleNormal="100" zoomScaleSheetLayoutView="85" workbookViewId="0">
      <selection activeCell="M27" sqref="M27"/>
    </sheetView>
  </sheetViews>
  <sheetFormatPr defaultRowHeight="12.75"/>
  <cols>
    <col min="1" max="1" width="16.83203125" customWidth="1"/>
    <col min="2" max="6" width="12.83203125" style="3" customWidth="1"/>
    <col min="7" max="7" width="23.5" customWidth="1"/>
  </cols>
  <sheetData>
    <row r="2" spans="1:9" ht="15.75">
      <c r="G2" s="3" t="s">
        <v>48</v>
      </c>
    </row>
    <row r="3" spans="1:9" ht="92.25" customHeight="1">
      <c r="A3" s="150" t="s">
        <v>128</v>
      </c>
      <c r="B3" s="151"/>
      <c r="C3" s="151"/>
      <c r="D3" s="151"/>
      <c r="E3" s="151"/>
      <c r="F3" s="151"/>
      <c r="G3" s="152"/>
    </row>
    <row r="4" spans="1:9" ht="23.25" customHeight="1">
      <c r="A4" s="153" t="s">
        <v>90</v>
      </c>
      <c r="B4" s="154"/>
      <c r="C4" s="154"/>
      <c r="D4" s="154"/>
      <c r="E4" s="154"/>
      <c r="F4" s="154"/>
      <c r="G4" s="155"/>
    </row>
    <row r="5" spans="1:9" ht="60">
      <c r="A5" s="37" t="s">
        <v>84</v>
      </c>
      <c r="B5" s="38" t="s">
        <v>75</v>
      </c>
      <c r="C5" s="38" t="s">
        <v>62</v>
      </c>
      <c r="D5" s="38" t="s">
        <v>76</v>
      </c>
      <c r="E5" s="38" t="s">
        <v>63</v>
      </c>
      <c r="F5" s="38" t="s">
        <v>64</v>
      </c>
      <c r="G5" s="39" t="s">
        <v>91</v>
      </c>
    </row>
    <row r="6" spans="1:9" ht="18" customHeight="1">
      <c r="A6" s="36" t="s">
        <v>177</v>
      </c>
      <c r="B6" s="42">
        <v>0</v>
      </c>
      <c r="C6" s="42">
        <v>50.607287449392729</v>
      </c>
      <c r="D6" s="42">
        <v>101.21457489878547</v>
      </c>
      <c r="E6" s="42">
        <v>101.4190487874699</v>
      </c>
      <c r="F6" s="42">
        <v>101.79878600931234</v>
      </c>
      <c r="G6" s="156" t="s">
        <v>141</v>
      </c>
      <c r="I6">
        <f>AVERAGE(B6:F6)*231*0.988/100</f>
        <v>162.06000000000006</v>
      </c>
    </row>
    <row r="7" spans="1:9" ht="18" customHeight="1">
      <c r="A7" s="36" t="s">
        <v>178</v>
      </c>
      <c r="B7" s="42">
        <v>0</v>
      </c>
      <c r="C7" s="42">
        <v>100.12624613643294</v>
      </c>
      <c r="D7" s="42">
        <v>100.45133135116154</v>
      </c>
      <c r="E7" s="42">
        <v>101.43012053029037</v>
      </c>
      <c r="F7" s="42">
        <v>96.456175403543867</v>
      </c>
      <c r="G7" s="157"/>
      <c r="I7">
        <f t="shared" ref="I7:I17" si="0">AVERAGE(B7:F7)*231*0.988/100</f>
        <v>181.88122580645168</v>
      </c>
    </row>
    <row r="8" spans="1:9" ht="18" customHeight="1">
      <c r="A8" s="36" t="s">
        <v>179</v>
      </c>
      <c r="B8" s="42">
        <v>101.28</v>
      </c>
      <c r="C8" s="42">
        <v>101.21457489878547</v>
      </c>
      <c r="D8" s="42">
        <v>100.33825823299505</v>
      </c>
      <c r="E8" s="42">
        <v>98.395756290493139</v>
      </c>
      <c r="F8" s="42">
        <v>96.665030875557207</v>
      </c>
      <c r="G8" s="157"/>
      <c r="I8">
        <f t="shared" si="0"/>
        <v>227.26653034666666</v>
      </c>
    </row>
    <row r="9" spans="1:9" ht="18" customHeight="1">
      <c r="A9" s="36" t="s">
        <v>180</v>
      </c>
      <c r="B9" s="42">
        <v>101.18630661924384</v>
      </c>
      <c r="C9" s="42">
        <v>101.21457489878547</v>
      </c>
      <c r="D9" s="42">
        <v>97.289524284430911</v>
      </c>
      <c r="E9" s="42">
        <v>97.89305205264462</v>
      </c>
      <c r="F9" s="42">
        <v>101.45909551682048</v>
      </c>
      <c r="G9" s="157"/>
      <c r="I9">
        <f t="shared" si="0"/>
        <v>227.79096774193553</v>
      </c>
    </row>
    <row r="10" spans="1:9" ht="18" customHeight="1">
      <c r="A10" s="36" t="s">
        <v>181</v>
      </c>
      <c r="B10" s="42">
        <v>86.703477620285767</v>
      </c>
      <c r="C10" s="42">
        <v>97.949588611727876</v>
      </c>
      <c r="D10" s="42">
        <v>101.21457489878547</v>
      </c>
      <c r="E10" s="42">
        <v>82.741254218334049</v>
      </c>
      <c r="F10" s="42">
        <v>101.08454081289396</v>
      </c>
      <c r="G10" s="157"/>
      <c r="I10">
        <f t="shared" si="0"/>
        <v>214.39438709677427</v>
      </c>
    </row>
    <row r="11" spans="1:9" ht="18" customHeight="1">
      <c r="A11" s="36" t="s">
        <v>182</v>
      </c>
      <c r="B11" s="42">
        <v>100.84214031582457</v>
      </c>
      <c r="C11" s="42">
        <v>98.965362123256895</v>
      </c>
      <c r="D11" s="42">
        <v>101.21457489878547</v>
      </c>
      <c r="E11" s="42">
        <v>97.840755735492621</v>
      </c>
      <c r="F11" s="42">
        <v>101.0977326766801</v>
      </c>
      <c r="G11" s="157"/>
      <c r="I11">
        <f t="shared" si="0"/>
        <v>228.21000000000012</v>
      </c>
    </row>
    <row r="12" spans="1:9" ht="18" customHeight="1">
      <c r="A12" s="36" t="s">
        <v>183</v>
      </c>
      <c r="B12" s="42">
        <v>78.359670889382244</v>
      </c>
      <c r="C12" s="42">
        <v>101.21457489878547</v>
      </c>
      <c r="D12" s="42">
        <v>100.6704105176092</v>
      </c>
      <c r="E12" s="42">
        <v>101.21457489878547</v>
      </c>
      <c r="F12" s="42">
        <v>101.18870942300489</v>
      </c>
      <c r="G12" s="157"/>
      <c r="I12">
        <f t="shared" si="0"/>
        <v>220.30754838709692</v>
      </c>
    </row>
    <row r="13" spans="1:9" ht="18" customHeight="1">
      <c r="A13" s="36" t="s">
        <v>184</v>
      </c>
      <c r="B13" s="42">
        <v>101.21457489878547</v>
      </c>
      <c r="C13" s="42">
        <v>95.591542959964045</v>
      </c>
      <c r="D13" s="42">
        <v>100.97607071291286</v>
      </c>
      <c r="E13" s="42">
        <v>101.21457489878547</v>
      </c>
      <c r="F13" s="42">
        <v>101.21457489878547</v>
      </c>
      <c r="G13" s="157"/>
      <c r="I13">
        <f t="shared" si="0"/>
        <v>228.32446666666681</v>
      </c>
    </row>
    <row r="14" spans="1:9" ht="18" customHeight="1">
      <c r="A14" s="36" t="s">
        <v>185</v>
      </c>
      <c r="B14" s="42">
        <v>97.949588611727862</v>
      </c>
      <c r="C14" s="42">
        <v>101.21457489878547</v>
      </c>
      <c r="D14" s="42">
        <v>77.965187048378851</v>
      </c>
      <c r="E14" s="42">
        <v>77.413814255919476</v>
      </c>
      <c r="F14" s="42">
        <v>79.179026971896192</v>
      </c>
      <c r="G14" s="157"/>
      <c r="I14">
        <f t="shared" si="0"/>
        <v>197.9750967741935</v>
      </c>
    </row>
    <row r="15" spans="1:9" ht="18" customHeight="1">
      <c r="A15" s="36" t="s">
        <v>186</v>
      </c>
      <c r="B15" s="42">
        <v>92.507944799965173</v>
      </c>
      <c r="C15" s="42">
        <v>65.299725741151917</v>
      </c>
      <c r="D15" s="42">
        <v>69.210500874337868</v>
      </c>
      <c r="E15" s="42">
        <v>70.878046684498273</v>
      </c>
      <c r="F15" s="42">
        <v>76.324354762385283</v>
      </c>
      <c r="G15" s="157"/>
      <c r="I15">
        <f t="shared" si="0"/>
        <v>170.81522580645159</v>
      </c>
    </row>
    <row r="16" spans="1:9" ht="18" customHeight="1">
      <c r="A16" s="36" t="s">
        <v>187</v>
      </c>
      <c r="B16" s="42">
        <v>91.575091575091605</v>
      </c>
      <c r="C16" s="42">
        <v>44.582610372084048</v>
      </c>
      <c r="D16" s="42">
        <v>91.365088545539692</v>
      </c>
      <c r="E16" s="42">
        <v>77.4482625662299</v>
      </c>
      <c r="F16" s="42">
        <v>0</v>
      </c>
      <c r="G16" s="157"/>
      <c r="I16">
        <f t="shared" si="0"/>
        <v>139.20586699507393</v>
      </c>
    </row>
    <row r="17" spans="1:9" ht="18" customHeight="1">
      <c r="A17" s="36" t="s">
        <v>188</v>
      </c>
      <c r="B17" s="42">
        <v>101.21457489878547</v>
      </c>
      <c r="C17" s="42">
        <v>101.21457489878547</v>
      </c>
      <c r="D17" s="42">
        <v>102.52904989747094</v>
      </c>
      <c r="E17" s="42">
        <v>99.129789282590608</v>
      </c>
      <c r="F17" s="42">
        <v>0</v>
      </c>
      <c r="G17" s="158"/>
      <c r="I17">
        <f t="shared" si="0"/>
        <v>184.44838709677421</v>
      </c>
    </row>
    <row r="18" spans="1:9" ht="18" customHeight="1">
      <c r="A18" s="36" t="s">
        <v>189</v>
      </c>
      <c r="B18" s="102">
        <f>(B8*154*1+B9*154*3+B9*231*28+B10*31*231+B11*30*231+B12*31*231+B13*231*30+B14*31*231+B15*31*231+B16*231*28+B17*231*31)/(1*154+3*154+28*231+31*231+30*231+31*231+231*30+31*231+31*231+231*28+231*31)</f>
        <v>94.595759490411908</v>
      </c>
      <c r="C18" s="102">
        <f t="shared" ref="C18:F18" si="1">(C6*30+C7*31+C8*30+C9*31+C10*31+C11*30+C12*31+C13*30+C14*31+C15*31+C16*28+C17*31)/(30+31+30+31+31+30+31+30+31+31+28+31)</f>
        <v>88.643632262954569</v>
      </c>
      <c r="D18" s="102">
        <f t="shared" si="1"/>
        <v>95.341848730457258</v>
      </c>
      <c r="E18" s="102">
        <f>(E6*30+E7*31+E8*30+E9*31+E10*31+E11*30+E12*31+E13*30+E14*31+E15*31+E16*29+E17*31)/(30+31+30+31+31+30+31+30+31+31+29+31)</f>
        <v>92.250884960117077</v>
      </c>
      <c r="F18" s="102">
        <f t="shared" si="1"/>
        <v>80.136254036758743</v>
      </c>
      <c r="G18" s="43"/>
    </row>
    <row r="19" spans="1:9" ht="15">
      <c r="A19" s="101"/>
      <c r="B19" s="44"/>
      <c r="C19" s="44"/>
      <c r="D19" s="44"/>
      <c r="E19" s="44"/>
      <c r="F19" s="44"/>
    </row>
    <row r="20" spans="1:9" ht="24" customHeight="1">
      <c r="A20" s="153" t="s">
        <v>92</v>
      </c>
      <c r="B20" s="154"/>
      <c r="C20" s="154"/>
      <c r="D20" s="154"/>
      <c r="E20" s="154"/>
      <c r="F20" s="154"/>
      <c r="G20" s="155"/>
    </row>
    <row r="21" spans="1:9" ht="63" customHeight="1">
      <c r="A21" s="38" t="s">
        <v>84</v>
      </c>
      <c r="B21" s="38" t="s">
        <v>75</v>
      </c>
      <c r="C21" s="38" t="s">
        <v>62</v>
      </c>
      <c r="D21" s="38" t="s">
        <v>76</v>
      </c>
      <c r="E21" s="38" t="s">
        <v>63</v>
      </c>
      <c r="F21" s="38" t="s">
        <v>64</v>
      </c>
      <c r="G21" s="39" t="s">
        <v>93</v>
      </c>
    </row>
    <row r="22" spans="1:9" ht="18" customHeight="1">
      <c r="A22" s="36" t="s">
        <v>49</v>
      </c>
      <c r="B22" s="35"/>
      <c r="C22" s="35"/>
      <c r="D22" s="35"/>
      <c r="E22" s="35"/>
      <c r="F22" s="35"/>
      <c r="G22" s="28"/>
    </row>
    <row r="23" spans="1:9" ht="18" customHeight="1">
      <c r="A23" s="36" t="s">
        <v>50</v>
      </c>
      <c r="B23" s="35"/>
      <c r="C23" s="35"/>
      <c r="D23" s="35"/>
      <c r="E23" s="35"/>
      <c r="F23" s="35"/>
      <c r="G23" s="28"/>
    </row>
    <row r="24" spans="1:9" ht="18" customHeight="1">
      <c r="A24" s="36" t="s">
        <v>51</v>
      </c>
      <c r="B24" s="35"/>
      <c r="C24" s="35"/>
      <c r="D24" s="35"/>
      <c r="E24" s="35"/>
      <c r="F24" s="35"/>
      <c r="G24" s="28"/>
    </row>
    <row r="25" spans="1:9" ht="18" customHeight="1">
      <c r="A25" s="36" t="s">
        <v>52</v>
      </c>
      <c r="B25" s="159" t="s">
        <v>173</v>
      </c>
      <c r="C25" s="160"/>
      <c r="D25" s="160"/>
      <c r="E25" s="160"/>
      <c r="F25" s="160"/>
      <c r="G25" s="161"/>
    </row>
    <row r="26" spans="1:9" ht="18" customHeight="1">
      <c r="A26" s="36" t="s">
        <v>53</v>
      </c>
      <c r="B26" s="162"/>
      <c r="C26" s="163"/>
      <c r="D26" s="163"/>
      <c r="E26" s="163"/>
      <c r="F26" s="163"/>
      <c r="G26" s="164"/>
    </row>
    <row r="27" spans="1:9" ht="18" customHeight="1">
      <c r="A27" s="36" t="s">
        <v>54</v>
      </c>
      <c r="B27" s="162"/>
      <c r="C27" s="163"/>
      <c r="D27" s="163"/>
      <c r="E27" s="163"/>
      <c r="F27" s="163"/>
      <c r="G27" s="164"/>
    </row>
    <row r="28" spans="1:9" ht="18" customHeight="1">
      <c r="A28" s="36" t="s">
        <v>55</v>
      </c>
      <c r="B28" s="162"/>
      <c r="C28" s="163"/>
      <c r="D28" s="163"/>
      <c r="E28" s="163"/>
      <c r="F28" s="163"/>
      <c r="G28" s="164"/>
    </row>
    <row r="29" spans="1:9" ht="18" customHeight="1">
      <c r="A29" s="36" t="s">
        <v>56</v>
      </c>
      <c r="B29" s="162"/>
      <c r="C29" s="163"/>
      <c r="D29" s="163"/>
      <c r="E29" s="163"/>
      <c r="F29" s="163"/>
      <c r="G29" s="164"/>
    </row>
    <row r="30" spans="1:9" ht="18" customHeight="1">
      <c r="A30" s="36" t="s">
        <v>57</v>
      </c>
      <c r="B30" s="165"/>
      <c r="C30" s="166"/>
      <c r="D30" s="166"/>
      <c r="E30" s="166"/>
      <c r="F30" s="166"/>
      <c r="G30" s="167"/>
    </row>
    <row r="31" spans="1:9" ht="18" customHeight="1">
      <c r="A31" s="36" t="s">
        <v>58</v>
      </c>
      <c r="B31" s="35"/>
      <c r="C31" s="35"/>
      <c r="D31" s="35"/>
      <c r="E31" s="35"/>
      <c r="F31" s="35"/>
      <c r="G31" s="28"/>
    </row>
    <row r="32" spans="1:9" ht="18" customHeight="1">
      <c r="A32" s="36" t="s">
        <v>59</v>
      </c>
      <c r="B32" s="35"/>
      <c r="C32" s="35"/>
      <c r="D32" s="35"/>
      <c r="E32" s="35"/>
      <c r="F32" s="35"/>
      <c r="G32" s="28"/>
    </row>
    <row r="33" spans="1:7" ht="18" customHeight="1">
      <c r="A33" s="36" t="s">
        <v>60</v>
      </c>
      <c r="B33" s="35"/>
      <c r="C33" s="35"/>
      <c r="D33" s="35"/>
      <c r="E33" s="35"/>
      <c r="F33" s="35"/>
      <c r="G33" s="28"/>
    </row>
    <row r="34" spans="1:7" ht="18" customHeight="1">
      <c r="A34" s="36" t="s">
        <v>61</v>
      </c>
      <c r="B34" s="35"/>
      <c r="C34" s="35"/>
      <c r="D34" s="35"/>
      <c r="E34" s="35"/>
      <c r="F34" s="35"/>
      <c r="G34" s="28"/>
    </row>
    <row r="35" spans="1:7">
      <c r="A35" s="3"/>
    </row>
  </sheetData>
  <mergeCells count="5">
    <mergeCell ref="A3:G3"/>
    <mergeCell ref="A4:G4"/>
    <mergeCell ref="A20:G20"/>
    <mergeCell ref="G6:G17"/>
    <mergeCell ref="B25:G30"/>
  </mergeCells>
  <pageMargins left="0.54" right="0.31" top="0.45" bottom="0.38" header="0.3" footer="0.3"/>
  <pageSetup paperSize="9" scale="9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P68"/>
  <sheetViews>
    <sheetView view="pageBreakPreview" topLeftCell="A49" zoomScaleNormal="100" zoomScaleSheetLayoutView="100" workbookViewId="0">
      <selection activeCell="C57" sqref="C57:J57"/>
    </sheetView>
  </sheetViews>
  <sheetFormatPr defaultRowHeight="12.75"/>
  <cols>
    <col min="1" max="1" width="5.83203125" style="46" customWidth="1"/>
    <col min="2" max="2" width="36.1640625" style="45" customWidth="1"/>
    <col min="3" max="15" width="11.83203125" style="45" customWidth="1"/>
    <col min="16" max="16384" width="9.33203125" style="45"/>
  </cols>
  <sheetData>
    <row r="1" spans="1:15" ht="15.75">
      <c r="A1" s="70"/>
      <c r="B1" s="71"/>
      <c r="C1" s="71"/>
      <c r="D1" s="71"/>
      <c r="E1" s="71"/>
      <c r="F1" s="71"/>
      <c r="G1" s="71"/>
      <c r="H1" s="71"/>
      <c r="I1" s="71"/>
      <c r="J1" s="71"/>
      <c r="K1" s="71"/>
      <c r="L1" s="71"/>
      <c r="M1" s="71"/>
      <c r="N1" s="48" t="s">
        <v>127</v>
      </c>
      <c r="O1" s="71"/>
    </row>
    <row r="2" spans="1:15" ht="15.75">
      <c r="A2" s="70"/>
      <c r="B2" s="71"/>
      <c r="C2" s="71"/>
      <c r="D2" s="71"/>
      <c r="E2" s="71"/>
      <c r="F2" s="71"/>
      <c r="G2" s="71"/>
      <c r="H2" s="71"/>
      <c r="I2" s="71"/>
      <c r="J2" s="71"/>
      <c r="K2" s="71"/>
      <c r="L2" s="71"/>
      <c r="M2" s="71"/>
      <c r="N2" s="48"/>
      <c r="O2" s="71"/>
    </row>
    <row r="3" spans="1:15" ht="20.100000000000001" customHeight="1">
      <c r="A3" s="175" t="s">
        <v>103</v>
      </c>
      <c r="B3" s="175"/>
      <c r="C3" s="176" t="s">
        <v>136</v>
      </c>
      <c r="D3" s="177"/>
      <c r="E3" s="177"/>
      <c r="F3" s="177"/>
      <c r="G3" s="177"/>
      <c r="H3" s="177"/>
      <c r="I3" s="177"/>
      <c r="J3" s="177"/>
      <c r="K3" s="177"/>
      <c r="L3" s="177"/>
      <c r="M3" s="177"/>
      <c r="N3" s="177"/>
      <c r="O3" s="178"/>
    </row>
    <row r="4" spans="1:15" ht="20.100000000000001" customHeight="1">
      <c r="A4" s="175" t="s">
        <v>104</v>
      </c>
      <c r="B4" s="175"/>
      <c r="C4" s="176" t="s">
        <v>137</v>
      </c>
      <c r="D4" s="177"/>
      <c r="E4" s="177"/>
      <c r="F4" s="177"/>
      <c r="G4" s="177"/>
      <c r="H4" s="177"/>
      <c r="I4" s="177"/>
      <c r="J4" s="177"/>
      <c r="K4" s="177"/>
      <c r="L4" s="177"/>
      <c r="M4" s="177"/>
      <c r="N4" s="177"/>
      <c r="O4" s="178"/>
    </row>
    <row r="5" spans="1:15" ht="20.100000000000001" customHeight="1">
      <c r="A5" s="175" t="s">
        <v>105</v>
      </c>
      <c r="B5" s="175"/>
      <c r="C5" s="176" t="s">
        <v>144</v>
      </c>
      <c r="D5" s="177"/>
      <c r="E5" s="177"/>
      <c r="F5" s="177"/>
      <c r="G5" s="177"/>
      <c r="H5" s="177"/>
      <c r="I5" s="177"/>
      <c r="J5" s="177"/>
      <c r="K5" s="177"/>
      <c r="L5" s="177"/>
      <c r="M5" s="177"/>
      <c r="N5" s="177"/>
      <c r="O5" s="178"/>
    </row>
    <row r="6" spans="1:15" ht="20.100000000000001" customHeight="1">
      <c r="A6" s="182" t="s">
        <v>106</v>
      </c>
      <c r="B6" s="183"/>
      <c r="C6" s="183"/>
      <c r="D6" s="183"/>
      <c r="E6" s="183"/>
      <c r="F6" s="72"/>
      <c r="G6" s="72"/>
      <c r="H6" s="72"/>
      <c r="I6" s="73" t="s">
        <v>142</v>
      </c>
      <c r="J6" s="72"/>
      <c r="K6" s="72"/>
      <c r="L6" s="72"/>
      <c r="M6" s="72"/>
      <c r="N6" s="72"/>
      <c r="O6" s="74"/>
    </row>
    <row r="7" spans="1:15" ht="20.100000000000001" customHeight="1">
      <c r="A7" s="175" t="s">
        <v>107</v>
      </c>
      <c r="B7" s="175"/>
      <c r="C7" s="176" t="s">
        <v>135</v>
      </c>
      <c r="D7" s="177"/>
      <c r="E7" s="177"/>
      <c r="F7" s="177"/>
      <c r="G7" s="177"/>
      <c r="H7" s="177"/>
      <c r="I7" s="177"/>
      <c r="J7" s="177"/>
      <c r="K7" s="177"/>
      <c r="L7" s="177"/>
      <c r="M7" s="177"/>
      <c r="N7" s="177"/>
      <c r="O7" s="178"/>
    </row>
    <row r="8" spans="1:15" ht="20.100000000000001" customHeight="1">
      <c r="A8" s="175" t="s">
        <v>108</v>
      </c>
      <c r="B8" s="175"/>
      <c r="C8" s="168">
        <v>41094</v>
      </c>
      <c r="D8" s="169"/>
      <c r="E8" s="169"/>
      <c r="F8" s="169"/>
      <c r="G8" s="169"/>
      <c r="H8" s="169"/>
      <c r="I8" s="169"/>
      <c r="J8" s="169"/>
      <c r="K8" s="169"/>
      <c r="L8" s="169"/>
      <c r="M8" s="169"/>
      <c r="N8" s="169"/>
      <c r="O8" s="170"/>
    </row>
    <row r="9" spans="1:15" ht="15.75">
      <c r="A9" s="75"/>
      <c r="B9" s="76"/>
      <c r="C9" s="77" t="s">
        <v>94</v>
      </c>
      <c r="D9" s="77" t="s">
        <v>95</v>
      </c>
      <c r="E9" s="77" t="s">
        <v>96</v>
      </c>
      <c r="F9" s="77" t="s">
        <v>97</v>
      </c>
      <c r="G9" s="77" t="s">
        <v>98</v>
      </c>
      <c r="H9" s="77" t="s">
        <v>99</v>
      </c>
      <c r="I9" s="77" t="s">
        <v>100</v>
      </c>
      <c r="J9" s="77" t="s">
        <v>101</v>
      </c>
      <c r="K9" s="77" t="s">
        <v>75</v>
      </c>
      <c r="L9" s="77" t="s">
        <v>62</v>
      </c>
      <c r="M9" s="77" t="s">
        <v>76</v>
      </c>
      <c r="N9" s="77" t="s">
        <v>63</v>
      </c>
      <c r="O9" s="77" t="s">
        <v>64</v>
      </c>
    </row>
    <row r="10" spans="1:15" ht="20.100000000000001" customHeight="1">
      <c r="A10" s="78">
        <v>1</v>
      </c>
      <c r="B10" s="79" t="s">
        <v>148</v>
      </c>
      <c r="C10" s="80"/>
      <c r="D10" s="80"/>
      <c r="E10" s="80"/>
      <c r="F10" s="80"/>
      <c r="G10" s="80"/>
      <c r="H10" s="80"/>
      <c r="I10" s="80"/>
      <c r="J10" s="80"/>
      <c r="K10" s="81">
        <v>94.595759490411908</v>
      </c>
      <c r="L10" s="81">
        <v>88.643632262954569</v>
      </c>
      <c r="M10" s="81">
        <v>95.341848730457258</v>
      </c>
      <c r="N10" s="81">
        <v>92.250884960117077</v>
      </c>
      <c r="O10" s="81">
        <v>80.136254036758743</v>
      </c>
    </row>
    <row r="11" spans="1:15" ht="20.100000000000001" customHeight="1">
      <c r="A11" s="78">
        <v>2</v>
      </c>
      <c r="B11" s="82" t="s">
        <v>109</v>
      </c>
      <c r="C11" s="80"/>
      <c r="D11" s="80"/>
      <c r="E11" s="80"/>
      <c r="F11" s="80"/>
      <c r="G11" s="80"/>
      <c r="H11" s="80"/>
      <c r="I11" s="80"/>
      <c r="J11" s="80"/>
      <c r="K11" s="80"/>
      <c r="L11" s="80"/>
      <c r="M11" s="80"/>
      <c r="N11" s="80"/>
      <c r="O11" s="80"/>
    </row>
    <row r="12" spans="1:15" ht="20.100000000000001" customHeight="1">
      <c r="A12" s="78">
        <v>3</v>
      </c>
      <c r="B12" s="82" t="s">
        <v>110</v>
      </c>
      <c r="C12" s="171" t="s">
        <v>143</v>
      </c>
      <c r="D12" s="172"/>
      <c r="E12" s="172"/>
      <c r="F12" s="172"/>
      <c r="G12" s="172"/>
      <c r="H12" s="172"/>
      <c r="I12" s="172"/>
      <c r="J12" s="173"/>
      <c r="K12" s="83">
        <v>646.04903999999988</v>
      </c>
      <c r="L12" s="84">
        <v>930.34988000000089</v>
      </c>
      <c r="M12" s="84">
        <v>994.76035499999716</v>
      </c>
      <c r="N12" s="84">
        <v>1007.0927899999999</v>
      </c>
      <c r="O12" s="84">
        <v>892.76152249999882</v>
      </c>
    </row>
    <row r="13" spans="1:15" ht="20.100000000000001" customHeight="1">
      <c r="A13" s="78">
        <v>4</v>
      </c>
      <c r="B13" s="82" t="s">
        <v>111</v>
      </c>
      <c r="C13" s="80"/>
      <c r="D13" s="80"/>
      <c r="E13" s="80"/>
      <c r="F13" s="80"/>
      <c r="G13" s="80"/>
      <c r="H13" s="80"/>
      <c r="I13" s="80"/>
      <c r="J13" s="80"/>
      <c r="K13" s="85"/>
      <c r="L13" s="80"/>
      <c r="M13" s="80"/>
      <c r="N13" s="80"/>
      <c r="O13" s="80"/>
    </row>
    <row r="14" spans="1:15" ht="20.100000000000001" customHeight="1">
      <c r="A14" s="78">
        <v>5</v>
      </c>
      <c r="B14" s="82" t="s">
        <v>112</v>
      </c>
      <c r="C14" s="171" t="s">
        <v>143</v>
      </c>
      <c r="D14" s="172"/>
      <c r="E14" s="172"/>
      <c r="F14" s="172"/>
      <c r="G14" s="172"/>
      <c r="H14" s="172"/>
      <c r="I14" s="172"/>
      <c r="J14" s="173"/>
      <c r="K14" s="83">
        <v>716.41000000000008</v>
      </c>
      <c r="L14" s="81">
        <v>937.78</v>
      </c>
      <c r="M14" s="81">
        <v>1020.77106</v>
      </c>
      <c r="N14" s="81">
        <v>1043.6692</v>
      </c>
      <c r="O14" s="81">
        <v>916.93500000000017</v>
      </c>
    </row>
    <row r="15" spans="1:15" ht="33" customHeight="1">
      <c r="A15" s="78">
        <v>6</v>
      </c>
      <c r="B15" s="79" t="s">
        <v>149</v>
      </c>
      <c r="C15" s="80"/>
      <c r="D15" s="80"/>
      <c r="E15" s="80"/>
      <c r="F15" s="80"/>
      <c r="G15" s="80"/>
      <c r="H15" s="80"/>
      <c r="I15" s="80"/>
      <c r="J15" s="80"/>
      <c r="K15" s="80"/>
      <c r="L15" s="80"/>
      <c r="M15" s="80"/>
      <c r="N15" s="80"/>
      <c r="O15" s="80"/>
    </row>
    <row r="16" spans="1:15" ht="22.5" customHeight="1">
      <c r="A16" s="78">
        <v>7</v>
      </c>
      <c r="B16" s="82" t="s">
        <v>113</v>
      </c>
      <c r="C16" s="80"/>
      <c r="D16" s="80"/>
      <c r="E16" s="80"/>
      <c r="F16" s="80"/>
      <c r="G16" s="80"/>
      <c r="H16" s="80"/>
      <c r="I16" s="80"/>
      <c r="J16" s="80"/>
      <c r="K16" s="80"/>
      <c r="L16" s="80"/>
      <c r="M16" s="80"/>
      <c r="N16" s="80"/>
      <c r="O16" s="80"/>
    </row>
    <row r="17" spans="1:15" ht="33" customHeight="1">
      <c r="A17" s="78">
        <v>8</v>
      </c>
      <c r="B17" s="79" t="s">
        <v>150</v>
      </c>
      <c r="C17" s="80"/>
      <c r="D17" s="80"/>
      <c r="E17" s="80"/>
      <c r="F17" s="80"/>
      <c r="G17" s="80"/>
      <c r="H17" s="80"/>
      <c r="I17" s="80"/>
      <c r="J17" s="80"/>
      <c r="K17" s="80"/>
      <c r="L17" s="80"/>
      <c r="M17" s="80"/>
      <c r="N17" s="80"/>
      <c r="O17" s="80"/>
    </row>
    <row r="18" spans="1:15" ht="34.5" customHeight="1">
      <c r="A18" s="78">
        <v>9</v>
      </c>
      <c r="B18" s="79" t="s">
        <v>151</v>
      </c>
      <c r="C18" s="80"/>
      <c r="D18" s="80"/>
      <c r="E18" s="80"/>
      <c r="F18" s="80"/>
      <c r="G18" s="80"/>
      <c r="H18" s="80"/>
      <c r="I18" s="80"/>
      <c r="J18" s="80"/>
      <c r="K18" s="80"/>
      <c r="L18" s="80"/>
      <c r="M18" s="80"/>
      <c r="N18" s="80"/>
      <c r="O18" s="80"/>
    </row>
    <row r="19" spans="1:15" ht="31.5" customHeight="1">
      <c r="A19" s="78">
        <v>10</v>
      </c>
      <c r="B19" s="79" t="s">
        <v>152</v>
      </c>
      <c r="C19" s="80"/>
      <c r="D19" s="80"/>
      <c r="E19" s="80"/>
      <c r="F19" s="80"/>
      <c r="G19" s="80"/>
      <c r="H19" s="80"/>
      <c r="I19" s="80"/>
      <c r="J19" s="80"/>
      <c r="K19" s="80"/>
      <c r="L19" s="80"/>
      <c r="M19" s="80"/>
      <c r="N19" s="80"/>
      <c r="O19" s="80"/>
    </row>
    <row r="20" spans="1:15" ht="49.5" customHeight="1">
      <c r="A20" s="78">
        <v>11</v>
      </c>
      <c r="B20" s="79" t="s">
        <v>153</v>
      </c>
      <c r="C20" s="80"/>
      <c r="D20" s="80"/>
      <c r="E20" s="80"/>
      <c r="F20" s="80"/>
      <c r="G20" s="80"/>
      <c r="H20" s="80"/>
      <c r="I20" s="80"/>
      <c r="J20" s="80"/>
      <c r="K20" s="80"/>
      <c r="L20" s="80"/>
      <c r="M20" s="80"/>
      <c r="N20" s="80"/>
      <c r="O20" s="80"/>
    </row>
    <row r="21" spans="1:15" ht="36" customHeight="1">
      <c r="A21" s="78">
        <v>12</v>
      </c>
      <c r="B21" s="79" t="s">
        <v>154</v>
      </c>
      <c r="C21" s="80"/>
      <c r="D21" s="80"/>
      <c r="E21" s="80"/>
      <c r="F21" s="80"/>
      <c r="G21" s="80"/>
      <c r="H21" s="80"/>
      <c r="I21" s="80"/>
      <c r="J21" s="80"/>
      <c r="K21" s="80"/>
      <c r="L21" s="80"/>
      <c r="M21" s="80"/>
      <c r="N21" s="80"/>
      <c r="O21" s="80"/>
    </row>
    <row r="22" spans="1:15" ht="21" customHeight="1">
      <c r="A22" s="78">
        <v>13</v>
      </c>
      <c r="B22" s="82" t="s">
        <v>114</v>
      </c>
      <c r="C22" s="80"/>
      <c r="D22" s="80"/>
      <c r="E22" s="80"/>
      <c r="F22" s="80"/>
      <c r="G22" s="80"/>
      <c r="H22" s="80"/>
      <c r="I22" s="80"/>
      <c r="J22" s="80"/>
      <c r="K22" s="80"/>
      <c r="L22" s="80"/>
      <c r="M22" s="80"/>
      <c r="N22" s="80"/>
      <c r="O22" s="80"/>
    </row>
    <row r="23" spans="1:15" ht="34.5" customHeight="1">
      <c r="A23" s="78">
        <v>14</v>
      </c>
      <c r="B23" s="79" t="s">
        <v>155</v>
      </c>
      <c r="C23" s="80"/>
      <c r="D23" s="80"/>
      <c r="E23" s="80"/>
      <c r="F23" s="80"/>
      <c r="G23" s="80"/>
      <c r="H23" s="80"/>
      <c r="I23" s="80"/>
      <c r="J23" s="80"/>
      <c r="K23" s="80"/>
      <c r="L23" s="80"/>
      <c r="M23" s="80"/>
      <c r="N23" s="80"/>
      <c r="O23" s="80"/>
    </row>
    <row r="24" spans="1:15" ht="34.5" customHeight="1">
      <c r="A24" s="78">
        <v>15</v>
      </c>
      <c r="B24" s="79" t="s">
        <v>156</v>
      </c>
      <c r="C24" s="80"/>
      <c r="D24" s="80"/>
      <c r="E24" s="80"/>
      <c r="F24" s="80"/>
      <c r="G24" s="80"/>
      <c r="H24" s="80"/>
      <c r="I24" s="80"/>
      <c r="J24" s="80"/>
      <c r="K24" s="80"/>
      <c r="L24" s="80"/>
      <c r="M24" s="80"/>
      <c r="N24" s="80"/>
      <c r="O24" s="80"/>
    </row>
    <row r="25" spans="1:15" ht="48" customHeight="1">
      <c r="A25" s="78">
        <v>16</v>
      </c>
      <c r="B25" s="79" t="s">
        <v>157</v>
      </c>
      <c r="C25" s="80"/>
      <c r="D25" s="80"/>
      <c r="E25" s="80"/>
      <c r="F25" s="80"/>
      <c r="G25" s="80"/>
      <c r="H25" s="80"/>
      <c r="I25" s="80"/>
      <c r="J25" s="80"/>
      <c r="K25" s="80"/>
      <c r="L25" s="80"/>
      <c r="M25" s="80"/>
      <c r="N25" s="80"/>
      <c r="O25" s="80"/>
    </row>
    <row r="26" spans="1:15" ht="33.75" customHeight="1">
      <c r="A26" s="78">
        <v>17</v>
      </c>
      <c r="B26" s="79" t="s">
        <v>158</v>
      </c>
      <c r="C26" s="80"/>
      <c r="D26" s="80"/>
      <c r="E26" s="80"/>
      <c r="F26" s="80"/>
      <c r="G26" s="80"/>
      <c r="H26" s="80"/>
      <c r="I26" s="80"/>
      <c r="J26" s="80"/>
      <c r="K26" s="80"/>
      <c r="L26" s="80"/>
      <c r="M26" s="80"/>
      <c r="N26" s="80"/>
      <c r="O26" s="80"/>
    </row>
    <row r="27" spans="1:15" ht="33" customHeight="1">
      <c r="A27" s="78">
        <v>18</v>
      </c>
      <c r="B27" s="82" t="s">
        <v>115</v>
      </c>
      <c r="C27" s="80"/>
      <c r="D27" s="80"/>
      <c r="E27" s="80"/>
      <c r="F27" s="80"/>
      <c r="G27" s="80"/>
      <c r="H27" s="80"/>
      <c r="I27" s="80"/>
      <c r="J27" s="80"/>
      <c r="K27" s="80"/>
      <c r="L27" s="80"/>
      <c r="M27" s="80"/>
      <c r="N27" s="80"/>
      <c r="O27" s="80"/>
    </row>
    <row r="28" spans="1:15" ht="33.75" customHeight="1">
      <c r="A28" s="86">
        <v>19</v>
      </c>
      <c r="B28" s="87" t="s">
        <v>159</v>
      </c>
      <c r="C28" s="179" t="s">
        <v>143</v>
      </c>
      <c r="D28" s="180"/>
      <c r="E28" s="180"/>
      <c r="F28" s="180"/>
      <c r="G28" s="180"/>
      <c r="H28" s="180"/>
      <c r="I28" s="180"/>
      <c r="J28" s="181"/>
      <c r="K28" s="88">
        <v>0.78</v>
      </c>
      <c r="L28" s="88">
        <v>0.81</v>
      </c>
      <c r="M28" s="88">
        <v>0.8</v>
      </c>
      <c r="N28" s="88">
        <v>0.76</v>
      </c>
      <c r="O28" s="88">
        <v>0.84</v>
      </c>
    </row>
    <row r="29" spans="1:15" ht="33" customHeight="1">
      <c r="A29" s="78">
        <v>20</v>
      </c>
      <c r="B29" s="79" t="s">
        <v>160</v>
      </c>
      <c r="C29" s="80"/>
      <c r="D29" s="80"/>
      <c r="E29" s="80"/>
      <c r="F29" s="80"/>
      <c r="G29" s="80"/>
      <c r="H29" s="80"/>
      <c r="I29" s="80"/>
      <c r="J29" s="80"/>
      <c r="K29" s="80">
        <v>1330.8680999999999</v>
      </c>
      <c r="L29" s="80">
        <v>1249.8846000000001</v>
      </c>
      <c r="M29" s="80"/>
      <c r="N29" s="80"/>
      <c r="O29" s="80"/>
    </row>
    <row r="30" spans="1:15" ht="18.75" customHeight="1">
      <c r="A30" s="78">
        <v>21</v>
      </c>
      <c r="B30" s="82" t="s">
        <v>116</v>
      </c>
      <c r="C30" s="80"/>
      <c r="D30" s="80"/>
      <c r="E30" s="80"/>
      <c r="F30" s="80"/>
      <c r="G30" s="80"/>
      <c r="H30" s="80"/>
      <c r="I30" s="80"/>
      <c r="J30" s="80"/>
      <c r="K30" s="91">
        <v>602.51179999999999</v>
      </c>
      <c r="L30" s="91">
        <v>611.92729999999995</v>
      </c>
      <c r="M30" s="80"/>
      <c r="N30" s="80"/>
      <c r="O30" s="80"/>
    </row>
    <row r="31" spans="1:15" ht="51.75" customHeight="1">
      <c r="A31" s="78">
        <v>22</v>
      </c>
      <c r="B31" s="79" t="s">
        <v>161</v>
      </c>
      <c r="C31" s="80"/>
      <c r="D31" s="80"/>
      <c r="E31" s="80"/>
      <c r="F31" s="80"/>
      <c r="G31" s="80"/>
      <c r="H31" s="80"/>
      <c r="I31" s="80"/>
      <c r="J31" s="80"/>
      <c r="K31" s="91">
        <v>50.87</v>
      </c>
      <c r="L31" s="91">
        <v>75.060199999999995</v>
      </c>
      <c r="M31" s="80"/>
      <c r="N31" s="80"/>
      <c r="O31" s="80"/>
    </row>
    <row r="32" spans="1:15" ht="36" customHeight="1">
      <c r="A32" s="78">
        <v>23</v>
      </c>
      <c r="B32" s="79" t="s">
        <v>162</v>
      </c>
      <c r="C32" s="80"/>
      <c r="D32" s="80"/>
      <c r="E32" s="80"/>
      <c r="F32" s="80"/>
      <c r="G32" s="80"/>
      <c r="H32" s="80"/>
      <c r="I32" s="80"/>
      <c r="J32" s="80"/>
      <c r="K32" s="80">
        <v>2008.3725999999999</v>
      </c>
      <c r="L32" s="80">
        <v>2039.7575999999999</v>
      </c>
      <c r="M32" s="80"/>
      <c r="N32" s="80"/>
      <c r="O32" s="80"/>
    </row>
    <row r="33" spans="1:15" ht="33" customHeight="1">
      <c r="A33" s="78">
        <v>24</v>
      </c>
      <c r="B33" s="79" t="s">
        <v>163</v>
      </c>
      <c r="C33" s="80"/>
      <c r="D33" s="80"/>
      <c r="E33" s="80"/>
      <c r="F33" s="80"/>
      <c r="G33" s="80"/>
      <c r="H33" s="80"/>
      <c r="I33" s="80"/>
      <c r="J33" s="80"/>
      <c r="K33" s="80"/>
      <c r="L33" s="80"/>
      <c r="M33" s="80"/>
      <c r="N33" s="80"/>
      <c r="O33" s="80"/>
    </row>
    <row r="34" spans="1:15" ht="33.75" customHeight="1">
      <c r="A34" s="89"/>
      <c r="B34" s="79" t="s">
        <v>164</v>
      </c>
      <c r="C34" s="80"/>
      <c r="D34" s="80"/>
      <c r="E34" s="80"/>
      <c r="F34" s="80"/>
      <c r="G34" s="80"/>
      <c r="H34" s="80"/>
      <c r="I34" s="80"/>
      <c r="J34" s="80"/>
      <c r="K34" s="80"/>
      <c r="L34" s="80"/>
      <c r="M34" s="80"/>
      <c r="N34" s="80"/>
      <c r="O34" s="80"/>
    </row>
    <row r="35" spans="1:15" ht="20.100000000000001" customHeight="1">
      <c r="A35" s="89"/>
      <c r="B35" s="82" t="s">
        <v>117</v>
      </c>
      <c r="C35" s="80"/>
      <c r="D35" s="80"/>
      <c r="E35" s="80"/>
      <c r="F35" s="80"/>
      <c r="G35" s="80"/>
      <c r="H35" s="80"/>
      <c r="I35" s="80"/>
      <c r="J35" s="80"/>
      <c r="K35" s="91">
        <v>78.958699999999993</v>
      </c>
      <c r="L35" s="91">
        <v>112.99339999999999</v>
      </c>
      <c r="M35" s="80"/>
      <c r="N35" s="80"/>
      <c r="O35" s="80"/>
    </row>
    <row r="36" spans="1:15" ht="20.100000000000001" customHeight="1">
      <c r="A36" s="89"/>
      <c r="B36" s="82" t="s">
        <v>118</v>
      </c>
      <c r="C36" s="80"/>
      <c r="D36" s="80"/>
      <c r="E36" s="80"/>
      <c r="F36" s="80"/>
      <c r="G36" s="80"/>
      <c r="H36" s="80"/>
      <c r="I36" s="80"/>
      <c r="J36" s="80"/>
      <c r="K36" s="97">
        <v>0.17854999999999999</v>
      </c>
      <c r="L36" s="97">
        <v>0.18608</v>
      </c>
      <c r="M36" s="80"/>
      <c r="N36" s="80"/>
      <c r="O36" s="80"/>
    </row>
    <row r="37" spans="1:15" ht="20.100000000000001" customHeight="1">
      <c r="A37" s="89"/>
      <c r="B37" s="82" t="s">
        <v>119</v>
      </c>
      <c r="C37" s="80"/>
      <c r="D37" s="80"/>
      <c r="E37" s="80"/>
      <c r="F37" s="80"/>
      <c r="G37" s="80"/>
      <c r="H37" s="80"/>
      <c r="I37" s="80"/>
      <c r="J37" s="80"/>
      <c r="K37" s="80"/>
      <c r="L37" s="80"/>
      <c r="M37" s="80"/>
      <c r="N37" s="80"/>
      <c r="O37" s="80"/>
    </row>
    <row r="38" spans="1:15" ht="20.100000000000001" customHeight="1">
      <c r="A38" s="89"/>
      <c r="B38" s="82" t="s">
        <v>117</v>
      </c>
      <c r="C38" s="80"/>
      <c r="D38" s="80"/>
      <c r="E38" s="80"/>
      <c r="F38" s="80"/>
      <c r="G38" s="80"/>
      <c r="H38" s="80"/>
      <c r="I38" s="80"/>
      <c r="J38" s="80"/>
      <c r="K38" s="91">
        <v>71.549499999999995</v>
      </c>
      <c r="L38" s="91">
        <v>121.5445</v>
      </c>
      <c r="M38" s="80"/>
      <c r="N38" s="80"/>
      <c r="O38" s="80"/>
    </row>
    <row r="39" spans="1:15" ht="36.75" customHeight="1">
      <c r="A39" s="89"/>
      <c r="B39" s="79" t="s">
        <v>165</v>
      </c>
      <c r="C39" s="80"/>
      <c r="D39" s="80"/>
      <c r="E39" s="80"/>
      <c r="F39" s="80"/>
      <c r="G39" s="80"/>
      <c r="H39" s="80"/>
      <c r="I39" s="80"/>
      <c r="J39" s="80"/>
      <c r="K39" s="96">
        <v>7.1300000000000002E-2</v>
      </c>
      <c r="L39" s="96">
        <v>9.4200000000000006E-2</v>
      </c>
      <c r="M39" s="80"/>
      <c r="N39" s="80"/>
      <c r="O39" s="80"/>
    </row>
    <row r="40" spans="1:15" ht="33.75" customHeight="1">
      <c r="A40" s="89"/>
      <c r="B40" s="79" t="s">
        <v>166</v>
      </c>
      <c r="C40" s="80"/>
      <c r="D40" s="80"/>
      <c r="E40" s="80"/>
      <c r="F40" s="80"/>
      <c r="G40" s="80"/>
      <c r="H40" s="80"/>
      <c r="I40" s="80"/>
      <c r="J40" s="80"/>
      <c r="K40" s="80"/>
      <c r="L40" s="80"/>
      <c r="M40" s="80"/>
      <c r="N40" s="80"/>
      <c r="O40" s="80"/>
    </row>
    <row r="41" spans="1:15" ht="20.100000000000001" customHeight="1">
      <c r="A41" s="89"/>
      <c r="B41" s="82" t="s">
        <v>117</v>
      </c>
      <c r="C41" s="80"/>
      <c r="D41" s="80"/>
      <c r="E41" s="80"/>
      <c r="F41" s="80"/>
      <c r="G41" s="80"/>
      <c r="H41" s="80"/>
      <c r="I41" s="80"/>
      <c r="J41" s="80"/>
      <c r="K41" s="91">
        <v>74.992699999999999</v>
      </c>
      <c r="L41" s="91">
        <v>102.95310000000001</v>
      </c>
      <c r="M41" s="80"/>
      <c r="N41" s="80"/>
      <c r="O41" s="80"/>
    </row>
    <row r="42" spans="1:15" ht="20.100000000000001" customHeight="1">
      <c r="A42" s="89"/>
      <c r="B42" s="82" t="s">
        <v>118</v>
      </c>
      <c r="C42" s="80"/>
      <c r="D42" s="80"/>
      <c r="E42" s="80"/>
      <c r="F42" s="80"/>
      <c r="G42" s="80"/>
      <c r="H42" s="80"/>
      <c r="I42" s="80"/>
      <c r="J42" s="80"/>
      <c r="K42" s="96">
        <v>5.0900000000000001E-2</v>
      </c>
      <c r="L42" s="96">
        <v>5.0900000000000001E-2</v>
      </c>
      <c r="M42" s="80"/>
      <c r="N42" s="80"/>
      <c r="O42" s="80"/>
    </row>
    <row r="43" spans="1:15" ht="35.25" customHeight="1">
      <c r="A43" s="89"/>
      <c r="B43" s="82" t="s">
        <v>120</v>
      </c>
      <c r="C43" s="80"/>
      <c r="D43" s="80"/>
      <c r="E43" s="80"/>
      <c r="F43" s="80"/>
      <c r="G43" s="80"/>
      <c r="H43" s="80"/>
      <c r="I43" s="80"/>
      <c r="J43" s="80"/>
      <c r="K43" s="80"/>
      <c r="L43" s="80"/>
      <c r="M43" s="80"/>
      <c r="N43" s="80"/>
      <c r="O43" s="80"/>
    </row>
    <row r="44" spans="1:15" ht="20.100000000000001" customHeight="1">
      <c r="A44" s="89"/>
      <c r="B44" s="82" t="s">
        <v>117</v>
      </c>
      <c r="C44" s="80"/>
      <c r="D44" s="80"/>
      <c r="E44" s="80"/>
      <c r="F44" s="80"/>
      <c r="G44" s="80"/>
      <c r="H44" s="80"/>
      <c r="I44" s="80"/>
      <c r="J44" s="80"/>
      <c r="K44" s="91">
        <v>6.8667999999999996</v>
      </c>
      <c r="L44" s="99">
        <v>10.133100000000001</v>
      </c>
      <c r="M44" s="80"/>
      <c r="N44" s="80"/>
      <c r="O44" s="80"/>
    </row>
    <row r="45" spans="1:15" ht="20.100000000000001" customHeight="1">
      <c r="A45" s="89"/>
      <c r="B45" s="82" t="s">
        <v>118</v>
      </c>
      <c r="C45" s="80"/>
      <c r="D45" s="80"/>
      <c r="E45" s="80"/>
      <c r="F45" s="80"/>
      <c r="G45" s="80"/>
      <c r="H45" s="80"/>
      <c r="I45" s="80"/>
      <c r="J45" s="80"/>
      <c r="K45" s="96">
        <v>0.13500000000000001</v>
      </c>
      <c r="L45" s="96">
        <v>0.13500000000000001</v>
      </c>
      <c r="M45" s="80"/>
      <c r="N45" s="80"/>
      <c r="O45" s="80"/>
    </row>
    <row r="46" spans="1:15" ht="53.25" customHeight="1">
      <c r="A46" s="89"/>
      <c r="B46" s="82" t="s">
        <v>102</v>
      </c>
      <c r="C46" s="80"/>
      <c r="D46" s="80"/>
      <c r="E46" s="80"/>
      <c r="F46" s="80"/>
      <c r="G46" s="80"/>
      <c r="H46" s="80"/>
      <c r="I46" s="80"/>
      <c r="J46" s="80"/>
      <c r="K46" s="80"/>
      <c r="L46" s="80"/>
      <c r="M46" s="80"/>
      <c r="N46" s="80"/>
      <c r="O46" s="80"/>
    </row>
    <row r="47" spans="1:15" ht="13.5" customHeight="1">
      <c r="A47" s="89"/>
      <c r="B47" s="82"/>
      <c r="C47" s="80"/>
      <c r="D47" s="80"/>
      <c r="E47" s="80"/>
      <c r="F47" s="80"/>
      <c r="G47" s="80"/>
      <c r="H47" s="80"/>
      <c r="I47" s="80"/>
      <c r="J47" s="80"/>
      <c r="K47" s="80"/>
      <c r="L47" s="80"/>
      <c r="M47" s="80"/>
      <c r="N47" s="80"/>
      <c r="O47" s="80"/>
    </row>
    <row r="48" spans="1:15" ht="20.100000000000001" customHeight="1">
      <c r="A48" s="89"/>
      <c r="B48" s="82" t="s">
        <v>117</v>
      </c>
      <c r="C48" s="80"/>
      <c r="D48" s="80"/>
      <c r="E48" s="80"/>
      <c r="F48" s="80"/>
      <c r="G48" s="80"/>
      <c r="H48" s="80"/>
      <c r="I48" s="80"/>
      <c r="J48" s="80"/>
      <c r="K48" s="91">
        <v>30.342400000000001</v>
      </c>
      <c r="L48" s="91">
        <v>42.807200000000002</v>
      </c>
      <c r="M48" s="80"/>
      <c r="N48" s="80"/>
      <c r="O48" s="80"/>
    </row>
    <row r="49" spans="1:16" ht="20.100000000000001" customHeight="1">
      <c r="A49" s="89"/>
      <c r="B49" s="82" t="s">
        <v>118</v>
      </c>
      <c r="C49" s="80"/>
      <c r="D49" s="80"/>
      <c r="E49" s="80"/>
      <c r="F49" s="80"/>
      <c r="G49" s="80"/>
      <c r="H49" s="80"/>
      <c r="I49" s="80"/>
      <c r="J49" s="80"/>
      <c r="K49" s="98">
        <v>0.02</v>
      </c>
      <c r="L49" s="98"/>
      <c r="M49" s="80"/>
      <c r="N49" s="80"/>
      <c r="O49" s="80"/>
    </row>
    <row r="50" spans="1:16" ht="32.25" customHeight="1">
      <c r="A50" s="89"/>
      <c r="B50" s="82" t="s">
        <v>121</v>
      </c>
      <c r="C50" s="171" t="s">
        <v>173</v>
      </c>
      <c r="D50" s="172"/>
      <c r="E50" s="172"/>
      <c r="F50" s="172"/>
      <c r="G50" s="172"/>
      <c r="H50" s="172"/>
      <c r="I50" s="172"/>
      <c r="J50" s="172"/>
      <c r="K50" s="172"/>
      <c r="L50" s="172"/>
      <c r="M50" s="172"/>
      <c r="N50" s="172"/>
      <c r="O50" s="173"/>
    </row>
    <row r="51" spans="1:16" ht="20.100000000000001" customHeight="1">
      <c r="A51" s="78">
        <v>25</v>
      </c>
      <c r="B51" s="82" t="s">
        <v>169</v>
      </c>
      <c r="C51" s="80"/>
      <c r="D51" s="80"/>
      <c r="E51" s="80"/>
      <c r="F51" s="80"/>
      <c r="G51" s="80"/>
      <c r="H51" s="80"/>
      <c r="I51" s="80"/>
      <c r="J51" s="80"/>
      <c r="K51" s="91">
        <f>K35+K38+K41+K44+K48</f>
        <v>262.71010000000001</v>
      </c>
      <c r="L51" s="91">
        <f>L35+L38+L41+L44+L48</f>
        <v>390.43130000000002</v>
      </c>
      <c r="M51" s="80"/>
      <c r="N51" s="80"/>
      <c r="O51" s="80"/>
      <c r="P51" s="45">
        <v>952.53860520000012</v>
      </c>
    </row>
    <row r="52" spans="1:16" ht="20.100000000000001" customHeight="1">
      <c r="A52" s="78">
        <v>26</v>
      </c>
      <c r="B52" s="82" t="s">
        <v>122</v>
      </c>
      <c r="C52" s="80"/>
      <c r="D52" s="80"/>
      <c r="E52" s="80"/>
      <c r="F52" s="80"/>
      <c r="G52" s="80"/>
      <c r="H52" s="80"/>
      <c r="I52" s="80"/>
      <c r="J52" s="80"/>
      <c r="K52" s="80"/>
      <c r="L52" s="91">
        <f>L53/2</f>
        <v>2.0494250724778915</v>
      </c>
      <c r="M52" s="80"/>
      <c r="N52" s="80"/>
      <c r="O52" s="80"/>
    </row>
    <row r="53" spans="1:16" ht="21" customHeight="1">
      <c r="A53" s="78">
        <v>27</v>
      </c>
      <c r="B53" s="82" t="s">
        <v>123</v>
      </c>
      <c r="C53" s="80"/>
      <c r="D53" s="80"/>
      <c r="E53" s="80"/>
      <c r="F53" s="80"/>
      <c r="G53" s="80"/>
      <c r="H53" s="80"/>
      <c r="I53" s="80"/>
      <c r="J53" s="80"/>
      <c r="K53" s="80"/>
      <c r="L53" s="91">
        <f>L51*10/P51</f>
        <v>4.098850144955783</v>
      </c>
      <c r="M53" s="80"/>
      <c r="N53" s="80"/>
      <c r="O53" s="80"/>
    </row>
    <row r="54" spans="1:16" ht="33" customHeight="1">
      <c r="A54" s="78">
        <v>28</v>
      </c>
      <c r="B54" s="79" t="s">
        <v>167</v>
      </c>
      <c r="C54" s="91"/>
      <c r="D54" s="91"/>
      <c r="E54" s="91"/>
      <c r="F54" s="91"/>
      <c r="G54" s="91"/>
      <c r="H54" s="91"/>
      <c r="I54" s="91"/>
      <c r="J54" s="91"/>
      <c r="K54" s="91">
        <v>284.1816584</v>
      </c>
      <c r="L54" s="91">
        <v>347.82317499999999</v>
      </c>
      <c r="M54" s="91">
        <v>517.33598540000003</v>
      </c>
      <c r="N54" s="91">
        <v>426.04819930000002</v>
      </c>
      <c r="O54" s="91">
        <v>374.84657420000002</v>
      </c>
    </row>
    <row r="55" spans="1:16" ht="35.25" customHeight="1">
      <c r="A55" s="78">
        <v>29</v>
      </c>
      <c r="B55" s="82" t="s">
        <v>175</v>
      </c>
      <c r="C55" s="80"/>
      <c r="D55" s="80"/>
      <c r="E55" s="80"/>
      <c r="F55" s="80"/>
      <c r="G55" s="80"/>
      <c r="H55" s="80"/>
      <c r="I55" s="80"/>
      <c r="J55" s="80"/>
      <c r="K55" s="80"/>
      <c r="L55" s="80"/>
      <c r="M55" s="80"/>
      <c r="N55" s="80"/>
      <c r="O55" s="80"/>
    </row>
    <row r="56" spans="1:16" ht="30.75" customHeight="1">
      <c r="A56" s="78">
        <v>30</v>
      </c>
      <c r="B56" s="82" t="s">
        <v>174</v>
      </c>
      <c r="C56" s="91"/>
      <c r="D56" s="91"/>
      <c r="E56" s="91"/>
      <c r="F56" s="91"/>
      <c r="G56" s="91"/>
      <c r="H56" s="91"/>
      <c r="I56" s="91"/>
      <c r="J56" s="91"/>
      <c r="K56" s="91">
        <v>41.221915899999999</v>
      </c>
      <c r="L56" s="91">
        <v>78.354068799999993</v>
      </c>
      <c r="M56" s="91">
        <v>252.12560809999999</v>
      </c>
      <c r="N56" s="91">
        <v>172.05357720000001</v>
      </c>
      <c r="O56" s="91">
        <v>115.1122486</v>
      </c>
    </row>
    <row r="57" spans="1:16" ht="20.100000000000001" customHeight="1">
      <c r="A57" s="78">
        <v>31</v>
      </c>
      <c r="B57" s="82" t="s">
        <v>124</v>
      </c>
      <c r="C57" s="90"/>
      <c r="D57" s="90"/>
      <c r="E57" s="90"/>
      <c r="F57" s="90"/>
      <c r="G57" s="90"/>
      <c r="H57" s="90"/>
      <c r="I57" s="90"/>
      <c r="J57" s="90"/>
      <c r="K57" s="91">
        <v>0.1865500000000111</v>
      </c>
      <c r="L57" s="91">
        <v>1.3291899999978796</v>
      </c>
      <c r="M57" s="91">
        <v>18.79658300000176</v>
      </c>
      <c r="N57" s="91">
        <v>29.234869999999546</v>
      </c>
      <c r="O57" s="91">
        <v>17.670267500001501</v>
      </c>
    </row>
    <row r="58" spans="1:16" ht="20.100000000000001" customHeight="1">
      <c r="A58" s="78">
        <v>32</v>
      </c>
      <c r="B58" s="82" t="s">
        <v>125</v>
      </c>
      <c r="C58" s="80"/>
      <c r="D58" s="80"/>
      <c r="E58" s="80"/>
      <c r="F58" s="80"/>
      <c r="G58" s="80"/>
      <c r="H58" s="80"/>
      <c r="I58" s="80"/>
      <c r="J58" s="80"/>
      <c r="K58" s="80"/>
      <c r="L58" s="80"/>
      <c r="M58" s="80"/>
      <c r="N58" s="80"/>
      <c r="O58" s="80"/>
    </row>
    <row r="59" spans="1:16" ht="36" customHeight="1">
      <c r="A59" s="78">
        <v>33</v>
      </c>
      <c r="B59" s="82" t="s">
        <v>126</v>
      </c>
      <c r="C59" s="80"/>
      <c r="D59" s="80"/>
      <c r="E59" s="80"/>
      <c r="F59" s="80"/>
      <c r="G59" s="80"/>
      <c r="H59" s="80"/>
      <c r="I59" s="91"/>
      <c r="J59" s="91"/>
      <c r="K59" s="91">
        <v>1.0083494</v>
      </c>
      <c r="L59" s="91">
        <v>2.4641961999999999</v>
      </c>
      <c r="M59" s="91">
        <v>7.9628670000000001</v>
      </c>
      <c r="N59" s="91">
        <v>8.8292745999999998</v>
      </c>
      <c r="O59" s="91">
        <v>3.9965502000000002</v>
      </c>
    </row>
    <row r="60" spans="1:16" customFormat="1" ht="19.5" customHeight="1">
      <c r="A60" s="93" t="s">
        <v>172</v>
      </c>
      <c r="B60" s="94"/>
      <c r="C60" s="95"/>
      <c r="D60" s="95"/>
      <c r="E60" s="95"/>
      <c r="F60" s="95"/>
      <c r="G60" s="95"/>
      <c r="H60" s="95"/>
      <c r="I60" s="95"/>
      <c r="J60" s="95"/>
      <c r="K60" s="95"/>
      <c r="L60" s="95"/>
      <c r="M60" s="95"/>
      <c r="N60" s="95"/>
      <c r="O60" s="95"/>
    </row>
    <row r="61" spans="1:16" customFormat="1" ht="20.25" customHeight="1">
      <c r="A61" s="93" t="s">
        <v>170</v>
      </c>
      <c r="B61" s="94"/>
      <c r="C61" s="95"/>
      <c r="D61" s="95"/>
      <c r="E61" s="95"/>
      <c r="F61" s="95"/>
      <c r="G61" s="95"/>
      <c r="H61" s="95"/>
      <c r="I61" s="95"/>
      <c r="J61" s="95"/>
      <c r="K61" s="95"/>
      <c r="L61" s="95"/>
      <c r="M61" s="95"/>
      <c r="N61" s="95"/>
      <c r="O61" s="95"/>
    </row>
    <row r="62" spans="1:16" customFormat="1" ht="20.25" customHeight="1">
      <c r="A62" s="174" t="s">
        <v>171</v>
      </c>
      <c r="B62" s="174"/>
      <c r="C62" s="174"/>
      <c r="D62" s="174"/>
      <c r="E62" s="174"/>
      <c r="F62" s="174"/>
      <c r="G62" s="174"/>
      <c r="H62" s="174"/>
      <c r="I62" s="174"/>
      <c r="J62" s="174"/>
      <c r="K62" s="174"/>
      <c r="L62" s="174"/>
      <c r="M62" s="174"/>
      <c r="N62" s="174"/>
      <c r="O62" s="174"/>
    </row>
    <row r="63" spans="1:16" customFormat="1" ht="36" customHeight="1">
      <c r="A63" s="174" t="s">
        <v>176</v>
      </c>
      <c r="B63" s="174"/>
      <c r="C63" s="174"/>
      <c r="D63" s="174"/>
      <c r="E63" s="174"/>
      <c r="F63" s="174"/>
      <c r="G63" s="174"/>
      <c r="H63" s="174"/>
      <c r="I63" s="174"/>
      <c r="J63" s="174"/>
      <c r="K63" s="174"/>
      <c r="L63" s="174"/>
      <c r="M63" s="174"/>
      <c r="N63" s="174"/>
      <c r="O63" s="174"/>
    </row>
    <row r="64" spans="1:16" ht="15">
      <c r="A64" s="92" t="s">
        <v>145</v>
      </c>
      <c r="B64" s="71"/>
      <c r="C64" s="71"/>
      <c r="D64" s="71"/>
      <c r="E64" s="71"/>
      <c r="F64" s="71"/>
      <c r="G64" s="71"/>
      <c r="H64" s="71"/>
      <c r="I64" s="71"/>
      <c r="J64" s="71"/>
      <c r="K64" s="71"/>
      <c r="L64" s="71"/>
      <c r="M64" s="71"/>
      <c r="N64" s="71"/>
      <c r="O64" s="71"/>
    </row>
    <row r="65" spans="1:15" ht="15">
      <c r="A65" s="71" t="s">
        <v>168</v>
      </c>
      <c r="B65" s="71"/>
      <c r="C65" s="71"/>
      <c r="D65" s="71"/>
      <c r="E65" s="71"/>
      <c r="F65" s="71"/>
      <c r="G65" s="71"/>
      <c r="H65" s="71"/>
      <c r="I65" s="71"/>
      <c r="J65" s="71"/>
      <c r="K65" s="71"/>
      <c r="L65" s="71"/>
      <c r="M65" s="71"/>
      <c r="N65" s="71"/>
      <c r="O65" s="71"/>
    </row>
    <row r="66" spans="1:15" ht="15">
      <c r="A66" s="92" t="s">
        <v>146</v>
      </c>
      <c r="B66" s="71"/>
      <c r="C66" s="71"/>
      <c r="D66" s="71"/>
      <c r="E66" s="71"/>
      <c r="F66" s="71"/>
      <c r="G66" s="71"/>
      <c r="H66" s="71"/>
      <c r="I66" s="71"/>
      <c r="J66" s="71"/>
      <c r="K66" s="71"/>
      <c r="L66" s="71"/>
      <c r="M66" s="71"/>
      <c r="N66" s="71"/>
      <c r="O66" s="71"/>
    </row>
    <row r="67" spans="1:15" ht="15">
      <c r="A67" s="92" t="s">
        <v>147</v>
      </c>
      <c r="B67" s="71"/>
      <c r="C67" s="71"/>
      <c r="D67" s="71"/>
      <c r="E67" s="71"/>
      <c r="F67" s="71"/>
      <c r="G67" s="71"/>
      <c r="H67" s="71"/>
      <c r="I67" s="71"/>
      <c r="J67" s="71"/>
      <c r="K67" s="71"/>
      <c r="L67" s="71"/>
      <c r="M67" s="71"/>
      <c r="N67" s="71"/>
      <c r="O67" s="71"/>
    </row>
    <row r="68" spans="1:15">
      <c r="A68" s="47"/>
    </row>
  </sheetData>
  <mergeCells count="17">
    <mergeCell ref="A8:B8"/>
    <mergeCell ref="C8:O8"/>
    <mergeCell ref="C50:O50"/>
    <mergeCell ref="A63:O63"/>
    <mergeCell ref="A3:B3"/>
    <mergeCell ref="C3:O3"/>
    <mergeCell ref="A4:B4"/>
    <mergeCell ref="C4:O4"/>
    <mergeCell ref="A5:B5"/>
    <mergeCell ref="C5:O5"/>
    <mergeCell ref="A62:O62"/>
    <mergeCell ref="C28:J28"/>
    <mergeCell ref="C14:J14"/>
    <mergeCell ref="C12:J12"/>
    <mergeCell ref="A6:E6"/>
    <mergeCell ref="A7:B7"/>
    <mergeCell ref="C7:O7"/>
  </mergeCells>
  <pageMargins left="0.55118110236220474" right="0.19685039370078741" top="0.55118110236220474" bottom="0.43307086614173229" header="0.31496062992125984" footer="0.31496062992125984"/>
  <pageSetup paperSize="9" scale="54" fitToHeight="2"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dimension ref="A1:G45"/>
  <sheetViews>
    <sheetView tabSelected="1" view="pageBreakPreview" zoomScale="70" zoomScaleNormal="100" zoomScaleSheetLayoutView="70" workbookViewId="0">
      <selection activeCell="D12" sqref="D12"/>
    </sheetView>
  </sheetViews>
  <sheetFormatPr defaultRowHeight="15"/>
  <cols>
    <col min="1" max="1" width="6.5" style="185" customWidth="1"/>
    <col min="2" max="2" width="34.33203125" style="185" customWidth="1"/>
    <col min="3" max="3" width="16" style="185" customWidth="1"/>
    <col min="4" max="4" width="16.5" style="185" customWidth="1"/>
    <col min="5" max="5" width="11.6640625" style="185" hidden="1" customWidth="1"/>
    <col min="6" max="6" width="11.1640625" style="185" customWidth="1"/>
    <col min="7" max="7" width="60.83203125" style="185" customWidth="1"/>
    <col min="8" max="16384" width="9.33203125" style="185"/>
  </cols>
  <sheetData>
    <row r="1" spans="1:7" ht="26.25" customHeight="1">
      <c r="A1" s="184" t="s">
        <v>190</v>
      </c>
      <c r="B1" s="184"/>
      <c r="C1" s="184"/>
      <c r="D1" s="184"/>
      <c r="E1" s="184"/>
      <c r="F1" s="184"/>
      <c r="G1" s="184"/>
    </row>
    <row r="2" spans="1:7" ht="27.75" customHeight="1">
      <c r="A2" s="186" t="s">
        <v>191</v>
      </c>
      <c r="B2" s="186"/>
      <c r="C2" s="186"/>
      <c r="D2" s="186"/>
      <c r="E2" s="186"/>
      <c r="F2" s="186"/>
      <c r="G2" s="186"/>
    </row>
    <row r="3" spans="1:7" ht="28.5" customHeight="1">
      <c r="A3" s="186" t="s">
        <v>192</v>
      </c>
      <c r="B3" s="186"/>
      <c r="C3" s="186" t="s">
        <v>193</v>
      </c>
      <c r="D3" s="186"/>
      <c r="E3" s="186"/>
      <c r="F3" s="186"/>
      <c r="G3" s="186"/>
    </row>
    <row r="5" spans="1:7" ht="33.75" customHeight="1">
      <c r="A5" s="187" t="s">
        <v>194</v>
      </c>
      <c r="B5" s="187" t="s">
        <v>195</v>
      </c>
      <c r="C5" s="188" t="s">
        <v>63</v>
      </c>
      <c r="D5" s="189" t="s">
        <v>64</v>
      </c>
      <c r="E5" s="190" t="s">
        <v>196</v>
      </c>
      <c r="F5" s="191" t="s">
        <v>197</v>
      </c>
      <c r="G5" s="191" t="s">
        <v>198</v>
      </c>
    </row>
    <row r="6" spans="1:7">
      <c r="A6" s="192" t="s">
        <v>199</v>
      </c>
      <c r="B6" s="192">
        <v>1</v>
      </c>
      <c r="C6" s="193"/>
      <c r="D6" s="193"/>
      <c r="E6" s="193"/>
      <c r="F6" s="193"/>
      <c r="G6" s="193"/>
    </row>
    <row r="7" spans="1:7">
      <c r="A7" s="192" t="s">
        <v>200</v>
      </c>
      <c r="B7" s="194" t="s">
        <v>201</v>
      </c>
      <c r="C7" s="193"/>
      <c r="D7" s="193"/>
      <c r="E7" s="193"/>
      <c r="F7" s="193"/>
      <c r="G7" s="193"/>
    </row>
    <row r="8" spans="1:7" ht="49.5" customHeight="1">
      <c r="A8" s="192">
        <v>1</v>
      </c>
      <c r="B8" s="195" t="s">
        <v>202</v>
      </c>
      <c r="C8" s="196">
        <v>2999231</v>
      </c>
      <c r="D8" s="196">
        <v>214007</v>
      </c>
      <c r="E8" s="196">
        <f>+D8-C8</f>
        <v>-2785224</v>
      </c>
      <c r="F8" s="197">
        <f>+E8/C8</f>
        <v>-0.92864604293567254</v>
      </c>
      <c r="G8" s="198" t="s">
        <v>203</v>
      </c>
    </row>
    <row r="9" spans="1:7">
      <c r="A9" s="192"/>
      <c r="B9" s="194"/>
      <c r="C9" s="193"/>
      <c r="D9" s="193"/>
      <c r="E9" s="193"/>
      <c r="F9" s="199"/>
      <c r="G9" s="193"/>
    </row>
    <row r="10" spans="1:7">
      <c r="A10" s="192">
        <v>2</v>
      </c>
      <c r="B10" s="194" t="s">
        <v>204</v>
      </c>
      <c r="C10" s="193"/>
      <c r="D10" s="193"/>
      <c r="E10" s="193"/>
      <c r="F10" s="199"/>
      <c r="G10" s="193"/>
    </row>
    <row r="11" spans="1:7" ht="97.5" customHeight="1">
      <c r="A11" s="192">
        <v>2.1</v>
      </c>
      <c r="B11" s="195" t="s">
        <v>205</v>
      </c>
      <c r="C11" s="193">
        <v>12610292</v>
      </c>
      <c r="D11" s="193">
        <v>55624419</v>
      </c>
      <c r="E11" s="193">
        <f t="shared" ref="E11:E13" si="0">+D11-C11</f>
        <v>43014127</v>
      </c>
      <c r="F11" s="199">
        <f>+E11/C11</f>
        <v>3.4110333844767431</v>
      </c>
      <c r="G11" s="198" t="s">
        <v>206</v>
      </c>
    </row>
    <row r="12" spans="1:7" ht="240">
      <c r="A12" s="192">
        <v>2.2000000000000002</v>
      </c>
      <c r="B12" s="195" t="s">
        <v>207</v>
      </c>
      <c r="C12" s="193">
        <v>54067612</v>
      </c>
      <c r="D12" s="193">
        <v>69682380</v>
      </c>
      <c r="E12" s="193">
        <f t="shared" si="0"/>
        <v>15614768</v>
      </c>
      <c r="F12" s="199">
        <f>+E12/C12</f>
        <v>0.28880077041316343</v>
      </c>
      <c r="G12" s="196" t="s">
        <v>208</v>
      </c>
    </row>
    <row r="13" spans="1:7" ht="25.5">
      <c r="A13" s="192"/>
      <c r="B13" s="194" t="s">
        <v>209</v>
      </c>
      <c r="C13" s="200">
        <f>+SUM(C11:C12)</f>
        <v>66677904</v>
      </c>
      <c r="D13" s="200">
        <f>+SUM(D11:D12)</f>
        <v>125306799</v>
      </c>
      <c r="E13" s="200">
        <f t="shared" si="0"/>
        <v>58628895</v>
      </c>
      <c r="F13" s="201">
        <f>+E13/C13</f>
        <v>0.87928521268454984</v>
      </c>
      <c r="G13" s="193"/>
    </row>
    <row r="14" spans="1:7">
      <c r="A14" s="192"/>
      <c r="B14" s="194"/>
      <c r="C14" s="193"/>
      <c r="D14" s="193"/>
      <c r="E14" s="193"/>
      <c r="F14" s="193"/>
      <c r="G14" s="193"/>
    </row>
    <row r="15" spans="1:7">
      <c r="A15" s="192">
        <v>3</v>
      </c>
      <c r="B15" s="194" t="s">
        <v>210</v>
      </c>
      <c r="C15" s="193">
        <v>49291908</v>
      </c>
      <c r="D15" s="193">
        <v>50435273</v>
      </c>
      <c r="E15" s="193">
        <f t="shared" ref="E15:E16" si="1">+D15-C15</f>
        <v>1143365</v>
      </c>
      <c r="F15" s="199">
        <f t="shared" ref="F15:F16" si="2">+E15/C15</f>
        <v>2.3195795139437491E-2</v>
      </c>
      <c r="G15" s="193"/>
    </row>
    <row r="16" spans="1:7" ht="66" customHeight="1">
      <c r="A16" s="192">
        <v>4</v>
      </c>
      <c r="B16" s="194" t="s">
        <v>211</v>
      </c>
      <c r="C16" s="193">
        <v>39852183</v>
      </c>
      <c r="D16" s="193">
        <v>63009084</v>
      </c>
      <c r="E16" s="193">
        <f t="shared" si="1"/>
        <v>23156901</v>
      </c>
      <c r="F16" s="199">
        <f t="shared" si="2"/>
        <v>0.58106982495789505</v>
      </c>
      <c r="G16" s="198" t="s">
        <v>212</v>
      </c>
    </row>
    <row r="17" spans="1:7">
      <c r="A17" s="192"/>
      <c r="B17" s="194"/>
      <c r="C17" s="193"/>
      <c r="D17" s="193"/>
      <c r="E17" s="193"/>
      <c r="F17" s="193"/>
      <c r="G17" s="193"/>
    </row>
    <row r="18" spans="1:7">
      <c r="A18" s="192">
        <v>5</v>
      </c>
      <c r="B18" s="194" t="s">
        <v>213</v>
      </c>
      <c r="C18" s="193"/>
      <c r="D18" s="193"/>
      <c r="E18" s="193"/>
      <c r="F18" s="193"/>
      <c r="G18" s="193"/>
    </row>
    <row r="19" spans="1:7" ht="51.75" customHeight="1">
      <c r="A19" s="202">
        <v>5.0999999999999996</v>
      </c>
      <c r="B19" s="195" t="s">
        <v>214</v>
      </c>
      <c r="C19" s="193">
        <v>22187773</v>
      </c>
      <c r="D19" s="193">
        <v>19116947</v>
      </c>
      <c r="E19" s="193">
        <f t="shared" ref="E19:E35" si="3">+D19-C19</f>
        <v>-3070826</v>
      </c>
      <c r="F19" s="199">
        <f t="shared" ref="F19:F35" si="4">+E19/C19</f>
        <v>-0.13840172242613083</v>
      </c>
      <c r="G19" s="198" t="s">
        <v>215</v>
      </c>
    </row>
    <row r="20" spans="1:7" ht="69.75" customHeight="1">
      <c r="A20" s="202">
        <v>5.2</v>
      </c>
      <c r="B20" s="195" t="s">
        <v>216</v>
      </c>
      <c r="C20" s="193">
        <v>15441498</v>
      </c>
      <c r="D20" s="193">
        <v>19085304</v>
      </c>
      <c r="E20" s="193">
        <f t="shared" si="3"/>
        <v>3643806</v>
      </c>
      <c r="F20" s="199">
        <f t="shared" si="4"/>
        <v>0.23597490347115285</v>
      </c>
      <c r="G20" s="203" t="s">
        <v>217</v>
      </c>
    </row>
    <row r="21" spans="1:7" ht="66" customHeight="1">
      <c r="A21" s="202">
        <v>5.3</v>
      </c>
      <c r="B21" s="195" t="s">
        <v>218</v>
      </c>
      <c r="C21" s="193">
        <v>2603116</v>
      </c>
      <c r="D21" s="193">
        <v>3210186</v>
      </c>
      <c r="E21" s="193">
        <f t="shared" si="3"/>
        <v>607070</v>
      </c>
      <c r="F21" s="199">
        <f t="shared" si="4"/>
        <v>0.23320896955802201</v>
      </c>
      <c r="G21" s="203" t="s">
        <v>219</v>
      </c>
    </row>
    <row r="22" spans="1:7" ht="55.5" customHeight="1">
      <c r="A22" s="202">
        <v>5.4</v>
      </c>
      <c r="B22" s="195" t="s">
        <v>220</v>
      </c>
      <c r="C22" s="193">
        <v>4700506</v>
      </c>
      <c r="D22" s="193">
        <v>9963669</v>
      </c>
      <c r="E22" s="193">
        <f t="shared" si="3"/>
        <v>5263163</v>
      </c>
      <c r="F22" s="199">
        <f t="shared" si="4"/>
        <v>1.1197013683207724</v>
      </c>
      <c r="G22" s="198" t="s">
        <v>221</v>
      </c>
    </row>
    <row r="23" spans="1:7" ht="51.75" customHeight="1">
      <c r="A23" s="202">
        <v>5.5</v>
      </c>
      <c r="B23" s="195" t="s">
        <v>222</v>
      </c>
      <c r="C23" s="193">
        <v>1463122</v>
      </c>
      <c r="D23" s="193">
        <v>1805203</v>
      </c>
      <c r="E23" s="193">
        <f t="shared" si="3"/>
        <v>342081</v>
      </c>
      <c r="F23" s="199">
        <f t="shared" si="4"/>
        <v>0.233802102627122</v>
      </c>
      <c r="G23" s="198" t="s">
        <v>223</v>
      </c>
    </row>
    <row r="24" spans="1:7">
      <c r="A24" s="202">
        <v>5.6</v>
      </c>
      <c r="B24" s="195" t="s">
        <v>224</v>
      </c>
      <c r="C24" s="193">
        <v>0</v>
      </c>
      <c r="D24" s="193">
        <v>0</v>
      </c>
      <c r="E24" s="193">
        <f t="shared" si="3"/>
        <v>0</v>
      </c>
      <c r="F24" s="199">
        <v>0</v>
      </c>
      <c r="G24" s="193"/>
    </row>
    <row r="25" spans="1:7" ht="30">
      <c r="A25" s="202">
        <v>5.7</v>
      </c>
      <c r="B25" s="195" t="s">
        <v>225</v>
      </c>
      <c r="C25" s="193">
        <v>26025</v>
      </c>
      <c r="D25" s="193">
        <v>23550</v>
      </c>
      <c r="E25" s="193">
        <f t="shared" si="3"/>
        <v>-2475</v>
      </c>
      <c r="F25" s="199">
        <f t="shared" si="4"/>
        <v>-9.5100864553314124E-2</v>
      </c>
      <c r="G25" s="193" t="s">
        <v>226</v>
      </c>
    </row>
    <row r="26" spans="1:7">
      <c r="A26" s="202" t="s">
        <v>199</v>
      </c>
      <c r="B26" s="195" t="s">
        <v>199</v>
      </c>
      <c r="C26" s="193"/>
      <c r="D26" s="193"/>
      <c r="E26" s="193"/>
      <c r="F26" s="193"/>
      <c r="G26" s="193"/>
    </row>
    <row r="27" spans="1:7" ht="25.5">
      <c r="A27" s="202"/>
      <c r="B27" s="194" t="s">
        <v>227</v>
      </c>
      <c r="C27" s="200">
        <f>SUM(C19:C25)</f>
        <v>46422040</v>
      </c>
      <c r="D27" s="200">
        <f>SUM(D19:D25)</f>
        <v>53204859</v>
      </c>
      <c r="E27" s="200">
        <f t="shared" si="3"/>
        <v>6782819</v>
      </c>
      <c r="F27" s="201">
        <f t="shared" si="4"/>
        <v>0.14611204074616282</v>
      </c>
      <c r="G27" s="193"/>
    </row>
    <row r="28" spans="1:7">
      <c r="A28" s="192">
        <v>6</v>
      </c>
      <c r="B28" s="194" t="s">
        <v>228</v>
      </c>
      <c r="C28" s="193"/>
      <c r="D28" s="193"/>
      <c r="E28" s="193"/>
      <c r="F28" s="193"/>
      <c r="G28" s="193"/>
    </row>
    <row r="29" spans="1:7" ht="75">
      <c r="A29" s="202" t="s">
        <v>229</v>
      </c>
      <c r="B29" s="195" t="s">
        <v>230</v>
      </c>
      <c r="C29" s="193">
        <v>316381096</v>
      </c>
      <c r="D29" s="193">
        <v>397974964</v>
      </c>
      <c r="E29" s="193">
        <f t="shared" si="3"/>
        <v>81593868</v>
      </c>
      <c r="F29" s="199">
        <f t="shared" si="4"/>
        <v>0.257897418750961</v>
      </c>
      <c r="G29" s="198" t="s">
        <v>231</v>
      </c>
    </row>
    <row r="30" spans="1:7" ht="60" customHeight="1">
      <c r="A30" s="202">
        <v>6.2</v>
      </c>
      <c r="B30" s="195" t="s">
        <v>232</v>
      </c>
      <c r="C30" s="193">
        <v>14306352</v>
      </c>
      <c r="D30" s="193">
        <v>12277556</v>
      </c>
      <c r="E30" s="193">
        <f t="shared" si="3"/>
        <v>-2028796</v>
      </c>
      <c r="F30" s="199">
        <f t="shared" si="4"/>
        <v>-0.14181085436734675</v>
      </c>
      <c r="G30" s="198" t="s">
        <v>233</v>
      </c>
    </row>
    <row r="31" spans="1:7" ht="39.75" customHeight="1">
      <c r="A31" s="202">
        <v>6.3</v>
      </c>
      <c r="B31" s="195" t="s">
        <v>234</v>
      </c>
      <c r="C31" s="193">
        <v>11577425</v>
      </c>
      <c r="D31" s="193">
        <v>29651252</v>
      </c>
      <c r="E31" s="193">
        <f t="shared" si="3"/>
        <v>18073827</v>
      </c>
      <c r="F31" s="199">
        <f t="shared" si="4"/>
        <v>1.5611266754049367</v>
      </c>
      <c r="G31" s="193" t="s">
        <v>235</v>
      </c>
    </row>
    <row r="32" spans="1:7">
      <c r="A32" s="202">
        <v>6.4</v>
      </c>
      <c r="B32" s="195" t="s">
        <v>236</v>
      </c>
      <c r="C32" s="193">
        <v>0</v>
      </c>
      <c r="D32" s="193">
        <v>0</v>
      </c>
      <c r="E32" s="193">
        <f t="shared" si="3"/>
        <v>0</v>
      </c>
      <c r="F32" s="199">
        <v>0</v>
      </c>
      <c r="G32" s="193"/>
    </row>
    <row r="33" spans="1:7">
      <c r="A33" s="202">
        <v>6.5</v>
      </c>
      <c r="B33" s="195" t="s">
        <v>237</v>
      </c>
      <c r="C33" s="193">
        <v>0</v>
      </c>
      <c r="D33" s="193">
        <v>0</v>
      </c>
      <c r="E33" s="193">
        <f t="shared" si="3"/>
        <v>0</v>
      </c>
      <c r="F33" s="199">
        <v>0</v>
      </c>
      <c r="G33" s="193"/>
    </row>
    <row r="34" spans="1:7" ht="23.25" customHeight="1">
      <c r="A34" s="202">
        <v>6.6</v>
      </c>
      <c r="B34" s="195" t="s">
        <v>238</v>
      </c>
      <c r="C34" s="193">
        <v>13861326</v>
      </c>
      <c r="D34" s="193">
        <v>15433103</v>
      </c>
      <c r="E34" s="193">
        <f t="shared" si="3"/>
        <v>1571777</v>
      </c>
      <c r="F34" s="199">
        <f t="shared" si="4"/>
        <v>0.11339297553495242</v>
      </c>
      <c r="G34" s="193" t="s">
        <v>239</v>
      </c>
    </row>
    <row r="35" spans="1:7">
      <c r="A35" s="202"/>
      <c r="B35" s="194" t="s">
        <v>240</v>
      </c>
      <c r="C35" s="200">
        <f>+SUM(C29:C34)</f>
        <v>356126199</v>
      </c>
      <c r="D35" s="200">
        <f>+SUM(D29:D34)</f>
        <v>455336875</v>
      </c>
      <c r="E35" s="200">
        <f t="shared" si="3"/>
        <v>99210676</v>
      </c>
      <c r="F35" s="201">
        <f t="shared" si="4"/>
        <v>0.27858291886017633</v>
      </c>
      <c r="G35" s="193"/>
    </row>
    <row r="36" spans="1:7">
      <c r="A36" s="202">
        <v>7</v>
      </c>
      <c r="B36" s="195" t="s">
        <v>241</v>
      </c>
      <c r="C36" s="193"/>
      <c r="D36" s="193"/>
      <c r="E36" s="193"/>
      <c r="F36" s="193"/>
      <c r="G36" s="193"/>
    </row>
    <row r="37" spans="1:7">
      <c r="A37" s="202"/>
      <c r="B37" s="195"/>
      <c r="C37" s="193"/>
      <c r="D37" s="193"/>
      <c r="E37" s="193"/>
      <c r="F37" s="193"/>
      <c r="G37" s="193"/>
    </row>
    <row r="38" spans="1:7">
      <c r="A38" s="202"/>
      <c r="B38" s="195"/>
      <c r="C38" s="193"/>
      <c r="D38" s="193"/>
      <c r="E38" s="193"/>
      <c r="F38" s="193"/>
      <c r="G38" s="193"/>
    </row>
    <row r="39" spans="1:7" ht="36.75" customHeight="1">
      <c r="A39" s="202">
        <v>9.1</v>
      </c>
      <c r="B39" s="195" t="s">
        <v>242</v>
      </c>
      <c r="C39" s="193">
        <v>106468110</v>
      </c>
      <c r="D39" s="193">
        <v>291246485</v>
      </c>
      <c r="E39" s="193">
        <f t="shared" ref="E39:E44" si="5">+D39-C39</f>
        <v>184778375</v>
      </c>
      <c r="F39" s="199">
        <f t="shared" ref="F39:F44" si="6">+E39/C39</f>
        <v>1.7355278965692169</v>
      </c>
      <c r="G39" s="193" t="s">
        <v>243</v>
      </c>
    </row>
    <row r="40" spans="1:7">
      <c r="A40" s="202"/>
      <c r="B40" s="195"/>
      <c r="C40" s="193"/>
      <c r="D40" s="193"/>
      <c r="E40" s="193"/>
      <c r="F40" s="193"/>
      <c r="G40" s="193"/>
    </row>
    <row r="41" spans="1:7" ht="52.5" customHeight="1">
      <c r="A41" s="202">
        <v>10</v>
      </c>
      <c r="B41" s="194" t="s">
        <v>244</v>
      </c>
      <c r="C41" s="193">
        <v>31312588</v>
      </c>
      <c r="D41" s="193">
        <v>21466141</v>
      </c>
      <c r="E41" s="193">
        <f t="shared" si="5"/>
        <v>-9846447</v>
      </c>
      <c r="F41" s="199">
        <f t="shared" si="6"/>
        <v>-0.31445650547952153</v>
      </c>
      <c r="G41" s="198" t="s">
        <v>245</v>
      </c>
    </row>
    <row r="42" spans="1:7">
      <c r="A42" s="202">
        <v>11</v>
      </c>
      <c r="B42" s="194" t="s">
        <v>246</v>
      </c>
      <c r="C42" s="204">
        <f>C8+C13+C15+C16+C27+C35+C36+C39+C41</f>
        <v>699150163</v>
      </c>
      <c r="D42" s="204">
        <f>D8+D13+D15+D16+D27+D35+D36+D39+D41</f>
        <v>1060219523</v>
      </c>
      <c r="E42" s="200">
        <f t="shared" si="5"/>
        <v>361069360</v>
      </c>
      <c r="F42" s="201">
        <f t="shared" si="6"/>
        <v>0.51644035731991955</v>
      </c>
      <c r="G42" s="193"/>
    </row>
    <row r="43" spans="1:7" ht="124.5" customHeight="1">
      <c r="A43" s="202">
        <v>12</v>
      </c>
      <c r="B43" s="194" t="s">
        <v>247</v>
      </c>
      <c r="C43" s="193">
        <v>11720851</v>
      </c>
      <c r="D43" s="193">
        <v>7544463</v>
      </c>
      <c r="E43" s="193">
        <f t="shared" si="5"/>
        <v>-4176388</v>
      </c>
      <c r="F43" s="199">
        <f t="shared" si="6"/>
        <v>-0.35632122616352685</v>
      </c>
      <c r="G43" s="205" t="s">
        <v>248</v>
      </c>
    </row>
    <row r="44" spans="1:7">
      <c r="A44" s="202">
        <v>13</v>
      </c>
      <c r="B44" s="194" t="s">
        <v>249</v>
      </c>
      <c r="C44" s="204">
        <f>C42-C43</f>
        <v>687429312</v>
      </c>
      <c r="D44" s="204">
        <f>D42-D43</f>
        <v>1052675060</v>
      </c>
      <c r="E44" s="200">
        <f t="shared" si="5"/>
        <v>365245748</v>
      </c>
      <c r="F44" s="201">
        <f t="shared" si="6"/>
        <v>0.53132117240877852</v>
      </c>
      <c r="G44" s="193"/>
    </row>
    <row r="45" spans="1:7" ht="40.5" customHeight="1">
      <c r="A45" s="202">
        <v>14</v>
      </c>
      <c r="B45" s="195" t="s">
        <v>250</v>
      </c>
      <c r="C45" s="193"/>
      <c r="D45" s="193"/>
      <c r="E45" s="193"/>
      <c r="F45" s="193"/>
      <c r="G45" s="193"/>
    </row>
  </sheetData>
  <mergeCells count="4">
    <mergeCell ref="A1:G1"/>
    <mergeCell ref="A2:G2"/>
    <mergeCell ref="A3:B3"/>
    <mergeCell ref="C3:G3"/>
  </mergeCells>
  <pageMargins left="0.62" right="0.23622047244094491" top="0.74803149606299213" bottom="0.56999999999999995" header="0.31496062992125984" footer="0.31496062992125984"/>
  <pageSetup paperSize="9" scale="75" orientation="portrait" r:id="rId1"/>
  <rowBreaks count="1" manualBreakCount="1">
    <brk id="23" max="6" man="1"/>
  </rowBreaks>
</worksheet>
</file>

<file path=xl/worksheets/sheet5.xml><?xml version="1.0" encoding="utf-8"?>
<worksheet xmlns="http://schemas.openxmlformats.org/spreadsheetml/2006/main" xmlns:r="http://schemas.openxmlformats.org/officeDocument/2006/relationships">
  <dimension ref="A1:I45"/>
  <sheetViews>
    <sheetView view="pageBreakPreview" topLeftCell="A34" zoomScale="60" zoomScaleNormal="100" workbookViewId="0">
      <selection activeCell="D12" sqref="D12"/>
    </sheetView>
  </sheetViews>
  <sheetFormatPr defaultRowHeight="15"/>
  <cols>
    <col min="1" max="1" width="12.33203125" style="223" customWidth="1"/>
    <col min="2" max="2" width="32.5" style="206" customWidth="1"/>
    <col min="3" max="3" width="16.5" style="206" customWidth="1"/>
    <col min="4" max="4" width="16.83203125" style="206" customWidth="1"/>
    <col min="5" max="5" width="16.83203125" style="206" hidden="1" customWidth="1"/>
    <col min="6" max="6" width="11.1640625" style="206" customWidth="1"/>
    <col min="7" max="7" width="52" style="206" customWidth="1"/>
    <col min="8" max="8" width="9.33203125" style="206"/>
    <col min="9" max="9" width="35.33203125" style="206" customWidth="1"/>
    <col min="10" max="16384" width="9.33203125" style="206"/>
  </cols>
  <sheetData>
    <row r="1" spans="1:9" ht="23.25" customHeight="1">
      <c r="A1" s="184" t="s">
        <v>190</v>
      </c>
      <c r="B1" s="184"/>
      <c r="C1" s="184"/>
      <c r="D1" s="184"/>
      <c r="E1" s="184"/>
      <c r="F1" s="184"/>
      <c r="G1" s="184"/>
    </row>
    <row r="2" spans="1:9" ht="27.75" customHeight="1">
      <c r="A2" s="207" t="s">
        <v>251</v>
      </c>
      <c r="B2" s="207"/>
      <c r="C2" s="207"/>
      <c r="D2" s="207"/>
      <c r="E2" s="207"/>
      <c r="F2" s="207"/>
      <c r="G2" s="207"/>
    </row>
    <row r="3" spans="1:9" ht="25.5" customHeight="1">
      <c r="A3" s="207" t="s">
        <v>192</v>
      </c>
      <c r="B3" s="207"/>
      <c r="C3" s="186" t="s">
        <v>193</v>
      </c>
      <c r="D3" s="186"/>
      <c r="E3" s="186"/>
      <c r="F3" s="186"/>
      <c r="G3" s="186"/>
    </row>
    <row r="5" spans="1:9" ht="31.5">
      <c r="A5" s="187" t="s">
        <v>194</v>
      </c>
      <c r="B5" s="208" t="s">
        <v>195</v>
      </c>
      <c r="C5" s="209" t="s">
        <v>76</v>
      </c>
      <c r="D5" s="210" t="s">
        <v>63</v>
      </c>
      <c r="E5" s="211" t="s">
        <v>196</v>
      </c>
      <c r="F5" s="212" t="s">
        <v>197</v>
      </c>
      <c r="G5" s="212" t="s">
        <v>198</v>
      </c>
    </row>
    <row r="6" spans="1:9">
      <c r="A6" s="192" t="s">
        <v>199</v>
      </c>
      <c r="B6" s="213">
        <v>1</v>
      </c>
      <c r="C6" s="214"/>
      <c r="D6" s="214"/>
      <c r="E6" s="214"/>
      <c r="F6" s="214"/>
      <c r="G6" s="214"/>
    </row>
    <row r="7" spans="1:9">
      <c r="A7" s="192" t="s">
        <v>200</v>
      </c>
      <c r="B7" s="213" t="s">
        <v>201</v>
      </c>
      <c r="C7" s="214"/>
      <c r="D7" s="214"/>
      <c r="E7" s="214"/>
      <c r="F7" s="214"/>
      <c r="G7" s="214"/>
    </row>
    <row r="8" spans="1:9" ht="72.75" customHeight="1">
      <c r="A8" s="192">
        <v>1</v>
      </c>
      <c r="B8" s="215" t="s">
        <v>202</v>
      </c>
      <c r="C8" s="214">
        <v>18333699</v>
      </c>
      <c r="D8" s="214">
        <v>2999231</v>
      </c>
      <c r="E8" s="214">
        <f>+D8-C8</f>
        <v>-15334468</v>
      </c>
      <c r="F8" s="216">
        <f>+E8/C8</f>
        <v>-0.83640884471813348</v>
      </c>
      <c r="G8" s="198" t="s">
        <v>252</v>
      </c>
    </row>
    <row r="9" spans="1:9">
      <c r="A9" s="192"/>
      <c r="B9" s="213"/>
      <c r="C9" s="214"/>
      <c r="D9" s="214"/>
      <c r="E9" s="214"/>
      <c r="F9" s="216"/>
      <c r="G9" s="214"/>
    </row>
    <row r="10" spans="1:9">
      <c r="A10" s="192">
        <v>2</v>
      </c>
      <c r="B10" s="213" t="s">
        <v>204</v>
      </c>
      <c r="C10" s="214"/>
      <c r="D10" s="214"/>
      <c r="E10" s="214"/>
      <c r="F10" s="216"/>
      <c r="G10" s="214"/>
    </row>
    <row r="11" spans="1:9" ht="25.5">
      <c r="A11" s="192">
        <v>2.1</v>
      </c>
      <c r="B11" s="215" t="s">
        <v>205</v>
      </c>
      <c r="C11" s="214">
        <v>11684370</v>
      </c>
      <c r="D11" s="214">
        <v>12610292</v>
      </c>
      <c r="E11" s="214">
        <f t="shared" ref="E11:E12" si="0">+D11-C11</f>
        <v>925922</v>
      </c>
      <c r="F11" s="216">
        <f>+E11/C11</f>
        <v>7.9244494996307036E-2</v>
      </c>
      <c r="G11" s="203"/>
    </row>
    <row r="12" spans="1:9" ht="359.25" customHeight="1">
      <c r="A12" s="192">
        <v>2.2000000000000002</v>
      </c>
      <c r="B12" s="215" t="s">
        <v>207</v>
      </c>
      <c r="C12" s="214">
        <v>44544592</v>
      </c>
      <c r="D12" s="214">
        <v>54067612</v>
      </c>
      <c r="E12" s="214">
        <f t="shared" si="0"/>
        <v>9523020</v>
      </c>
      <c r="F12" s="216">
        <f>+E12/C12</f>
        <v>0.21378622123197358</v>
      </c>
      <c r="G12" s="198" t="s">
        <v>253</v>
      </c>
      <c r="I12" s="203"/>
    </row>
    <row r="13" spans="1:9" ht="25.5">
      <c r="A13" s="192"/>
      <c r="B13" s="213" t="s">
        <v>209</v>
      </c>
      <c r="C13" s="217">
        <f>+SUM(C11:C12)</f>
        <v>56228962</v>
      </c>
      <c r="D13" s="217">
        <f>+SUM(D11:D12)</f>
        <v>66677904</v>
      </c>
      <c r="E13" s="217">
        <f>+SUM(E11:E12)</f>
        <v>10448942</v>
      </c>
      <c r="F13" s="218">
        <f>+E13/C13</f>
        <v>0.18582847038862285</v>
      </c>
      <c r="G13" s="214"/>
    </row>
    <row r="14" spans="1:9">
      <c r="A14" s="192"/>
      <c r="B14" s="213"/>
      <c r="C14" s="214"/>
      <c r="D14" s="214"/>
      <c r="E14" s="214"/>
      <c r="F14" s="214"/>
      <c r="G14" s="214"/>
    </row>
    <row r="15" spans="1:9" ht="141.75" customHeight="1">
      <c r="A15" s="192">
        <v>3</v>
      </c>
      <c r="B15" s="213" t="s">
        <v>210</v>
      </c>
      <c r="C15" s="214">
        <v>33566132</v>
      </c>
      <c r="D15" s="214">
        <v>49291908</v>
      </c>
      <c r="E15" s="214">
        <f t="shared" ref="E15:E16" si="1">+D15-C15</f>
        <v>15725776</v>
      </c>
      <c r="F15" s="216">
        <f t="shared" ref="F15:F16" si="2">+E15/C15</f>
        <v>0.46850128576030148</v>
      </c>
      <c r="G15" s="203" t="s">
        <v>254</v>
      </c>
    </row>
    <row r="16" spans="1:9" ht="66" customHeight="1">
      <c r="A16" s="192">
        <v>4</v>
      </c>
      <c r="B16" s="213" t="s">
        <v>211</v>
      </c>
      <c r="C16" s="214">
        <v>31816347</v>
      </c>
      <c r="D16" s="214">
        <v>39852183</v>
      </c>
      <c r="E16" s="214">
        <f t="shared" si="1"/>
        <v>8035836</v>
      </c>
      <c r="F16" s="216">
        <f t="shared" si="2"/>
        <v>0.25256941030973795</v>
      </c>
      <c r="G16" s="203" t="s">
        <v>255</v>
      </c>
    </row>
    <row r="17" spans="1:7">
      <c r="A17" s="192"/>
      <c r="B17" s="213"/>
      <c r="C17" s="214"/>
      <c r="D17" s="214"/>
      <c r="E17" s="214"/>
      <c r="F17" s="214"/>
      <c r="G17" s="214"/>
    </row>
    <row r="18" spans="1:7">
      <c r="A18" s="192">
        <v>5</v>
      </c>
      <c r="B18" s="213" t="s">
        <v>213</v>
      </c>
      <c r="C18" s="214"/>
      <c r="D18" s="214"/>
      <c r="E18" s="214"/>
      <c r="F18" s="214"/>
      <c r="G18" s="214"/>
    </row>
    <row r="19" spans="1:7">
      <c r="A19" s="202">
        <v>5.0999999999999996</v>
      </c>
      <c r="B19" s="215" t="s">
        <v>214</v>
      </c>
      <c r="C19" s="214">
        <v>22417697</v>
      </c>
      <c r="D19" s="214">
        <v>22187773</v>
      </c>
      <c r="E19" s="214">
        <f t="shared" ref="E19:E35" si="3">+D19-C19</f>
        <v>-229924</v>
      </c>
      <c r="F19" s="216">
        <f t="shared" ref="F19:F35" si="4">+E19/C19</f>
        <v>-1.0256361302412108E-2</v>
      </c>
      <c r="G19" s="214"/>
    </row>
    <row r="20" spans="1:7">
      <c r="A20" s="202">
        <v>5.2</v>
      </c>
      <c r="B20" s="215" t="s">
        <v>216</v>
      </c>
      <c r="C20" s="214">
        <v>14190760</v>
      </c>
      <c r="D20" s="214">
        <v>15441498</v>
      </c>
      <c r="E20" s="214">
        <f t="shared" si="3"/>
        <v>1250738</v>
      </c>
      <c r="F20" s="216">
        <f t="shared" si="4"/>
        <v>8.8137492283711372E-2</v>
      </c>
      <c r="G20" s="203"/>
    </row>
    <row r="21" spans="1:7" ht="95.25" customHeight="1">
      <c r="A21" s="202">
        <v>5.3</v>
      </c>
      <c r="B21" s="215" t="s">
        <v>218</v>
      </c>
      <c r="C21" s="214">
        <v>3636372</v>
      </c>
      <c r="D21" s="214">
        <v>2603116</v>
      </c>
      <c r="E21" s="214">
        <f t="shared" si="3"/>
        <v>-1033256</v>
      </c>
      <c r="F21" s="216">
        <f t="shared" si="4"/>
        <v>-0.2841447464670831</v>
      </c>
      <c r="G21" s="203" t="s">
        <v>256</v>
      </c>
    </row>
    <row r="22" spans="1:7" ht="88.5" customHeight="1">
      <c r="A22" s="202">
        <v>5.4</v>
      </c>
      <c r="B22" s="215" t="s">
        <v>220</v>
      </c>
      <c r="C22" s="214">
        <v>5213255</v>
      </c>
      <c r="D22" s="214">
        <v>4700506</v>
      </c>
      <c r="E22" s="214">
        <f t="shared" si="3"/>
        <v>-512749</v>
      </c>
      <c r="F22" s="216">
        <f t="shared" si="4"/>
        <v>-9.835486658527158E-2</v>
      </c>
      <c r="G22" s="203" t="s">
        <v>257</v>
      </c>
    </row>
    <row r="23" spans="1:7">
      <c r="A23" s="202">
        <v>5.5</v>
      </c>
      <c r="B23" s="215" t="s">
        <v>222</v>
      </c>
      <c r="C23" s="214">
        <v>1439520</v>
      </c>
      <c r="D23" s="214">
        <v>1463122</v>
      </c>
      <c r="E23" s="214">
        <f t="shared" si="3"/>
        <v>23602</v>
      </c>
      <c r="F23" s="216">
        <f t="shared" si="4"/>
        <v>1.6395743025452929E-2</v>
      </c>
      <c r="G23" s="214"/>
    </row>
    <row r="24" spans="1:7">
      <c r="A24" s="202">
        <v>5.6</v>
      </c>
      <c r="B24" s="215" t="s">
        <v>224</v>
      </c>
      <c r="C24" s="214">
        <v>0</v>
      </c>
      <c r="D24" s="214">
        <v>0</v>
      </c>
      <c r="E24" s="214">
        <f t="shared" si="3"/>
        <v>0</v>
      </c>
      <c r="F24" s="216">
        <v>0</v>
      </c>
      <c r="G24" s="214"/>
    </row>
    <row r="25" spans="1:7">
      <c r="A25" s="202">
        <v>5.7</v>
      </c>
      <c r="B25" s="215" t="s">
        <v>225</v>
      </c>
      <c r="C25" s="214">
        <v>26750</v>
      </c>
      <c r="D25" s="214">
        <v>26025</v>
      </c>
      <c r="E25" s="214">
        <f t="shared" si="3"/>
        <v>-725</v>
      </c>
      <c r="F25" s="216">
        <f t="shared" si="4"/>
        <v>-2.7102803738317756E-2</v>
      </c>
      <c r="G25" s="214"/>
    </row>
    <row r="26" spans="1:7">
      <c r="A26" s="202" t="s">
        <v>199</v>
      </c>
      <c r="B26" s="215" t="s">
        <v>199</v>
      </c>
      <c r="C26" s="214"/>
      <c r="D26" s="214"/>
      <c r="E26" s="214"/>
      <c r="F26" s="214"/>
      <c r="G26" s="214"/>
    </row>
    <row r="27" spans="1:7" ht="25.5">
      <c r="A27" s="202"/>
      <c r="B27" s="213" t="s">
        <v>227</v>
      </c>
      <c r="C27" s="217">
        <f>SUM(C19:C25)</f>
        <v>46924354</v>
      </c>
      <c r="D27" s="217">
        <f>SUM(D19:D25)</f>
        <v>46422040</v>
      </c>
      <c r="E27" s="217">
        <f t="shared" si="3"/>
        <v>-502314</v>
      </c>
      <c r="F27" s="218">
        <f t="shared" si="4"/>
        <v>-1.0704761114026205E-2</v>
      </c>
      <c r="G27" s="214"/>
    </row>
    <row r="28" spans="1:7">
      <c r="A28" s="192">
        <v>6</v>
      </c>
      <c r="B28" s="213" t="s">
        <v>228</v>
      </c>
      <c r="C28" s="214"/>
      <c r="D28" s="214"/>
      <c r="E28" s="214"/>
      <c r="F28" s="214"/>
      <c r="G28" s="214"/>
    </row>
    <row r="29" spans="1:7" ht="25.5">
      <c r="A29" s="202" t="s">
        <v>229</v>
      </c>
      <c r="B29" s="215" t="s">
        <v>258</v>
      </c>
      <c r="C29" s="214">
        <v>312417536</v>
      </c>
      <c r="D29" s="214">
        <v>316381096</v>
      </c>
      <c r="E29" s="214">
        <f t="shared" si="3"/>
        <v>3963560</v>
      </c>
      <c r="F29" s="216">
        <f t="shared" si="4"/>
        <v>1.2686739837804752E-2</v>
      </c>
      <c r="G29" s="203"/>
    </row>
    <row r="30" spans="1:7" ht="95.25" customHeight="1">
      <c r="A30" s="202">
        <v>6.2</v>
      </c>
      <c r="B30" s="215" t="s">
        <v>232</v>
      </c>
      <c r="C30" s="214">
        <v>20298174</v>
      </c>
      <c r="D30" s="214">
        <v>14306352</v>
      </c>
      <c r="E30" s="214">
        <f t="shared" si="3"/>
        <v>-5991822</v>
      </c>
      <c r="F30" s="216">
        <f t="shared" si="4"/>
        <v>-0.29519019789661866</v>
      </c>
      <c r="G30" s="203" t="s">
        <v>259</v>
      </c>
    </row>
    <row r="31" spans="1:7">
      <c r="A31" s="202">
        <v>6.3</v>
      </c>
      <c r="B31" s="215" t="s">
        <v>234</v>
      </c>
      <c r="C31" s="214">
        <v>11552363</v>
      </c>
      <c r="D31" s="214">
        <v>11577425</v>
      </c>
      <c r="E31" s="214">
        <f t="shared" si="3"/>
        <v>25062</v>
      </c>
      <c r="F31" s="216">
        <f t="shared" si="4"/>
        <v>2.1694262896690486E-3</v>
      </c>
      <c r="G31" s="214"/>
    </row>
    <row r="32" spans="1:7" ht="57.75" customHeight="1">
      <c r="A32" s="202">
        <v>6.4</v>
      </c>
      <c r="B32" s="215" t="s">
        <v>236</v>
      </c>
      <c r="C32" s="214">
        <v>4154974</v>
      </c>
      <c r="D32" s="214">
        <v>0</v>
      </c>
      <c r="E32" s="214">
        <f t="shared" si="3"/>
        <v>-4154974</v>
      </c>
      <c r="F32" s="216">
        <f t="shared" si="4"/>
        <v>-1</v>
      </c>
      <c r="G32" s="219" t="s">
        <v>260</v>
      </c>
    </row>
    <row r="33" spans="1:7">
      <c r="A33" s="202">
        <v>6.5</v>
      </c>
      <c r="B33" s="215" t="s">
        <v>237</v>
      </c>
      <c r="C33" s="214">
        <v>0</v>
      </c>
      <c r="D33" s="214">
        <v>0</v>
      </c>
      <c r="E33" s="214">
        <f t="shared" si="3"/>
        <v>0</v>
      </c>
      <c r="F33" s="216">
        <v>0</v>
      </c>
      <c r="G33" s="214"/>
    </row>
    <row r="34" spans="1:7" ht="48.75" customHeight="1">
      <c r="A34" s="202">
        <v>6.6</v>
      </c>
      <c r="B34" s="215" t="s">
        <v>238</v>
      </c>
      <c r="C34" s="214">
        <v>12381370</v>
      </c>
      <c r="D34" s="214">
        <v>13861326</v>
      </c>
      <c r="E34" s="214">
        <f t="shared" si="3"/>
        <v>1479956</v>
      </c>
      <c r="F34" s="216">
        <f t="shared" si="4"/>
        <v>0.11953087582391933</v>
      </c>
      <c r="G34" s="193" t="s">
        <v>261</v>
      </c>
    </row>
    <row r="35" spans="1:7">
      <c r="A35" s="202"/>
      <c r="B35" s="213" t="s">
        <v>240</v>
      </c>
      <c r="C35" s="217">
        <f>+SUM(C29:C34)</f>
        <v>360804417</v>
      </c>
      <c r="D35" s="217">
        <f>+SUM(D29:D34)</f>
        <v>356126199</v>
      </c>
      <c r="E35" s="217">
        <f t="shared" si="3"/>
        <v>-4678218</v>
      </c>
      <c r="F35" s="218">
        <f t="shared" si="4"/>
        <v>-1.2966077408082284E-2</v>
      </c>
      <c r="G35" s="214"/>
    </row>
    <row r="36" spans="1:7">
      <c r="A36" s="202">
        <v>7</v>
      </c>
      <c r="B36" s="215" t="s">
        <v>241</v>
      </c>
      <c r="C36" s="214"/>
      <c r="D36" s="214"/>
      <c r="E36" s="214"/>
      <c r="F36" s="214"/>
      <c r="G36" s="214"/>
    </row>
    <row r="37" spans="1:7" ht="3.75" hidden="1" customHeight="1">
      <c r="A37" s="202"/>
      <c r="B37" s="215"/>
      <c r="C37" s="214"/>
      <c r="D37" s="214"/>
      <c r="E37" s="214"/>
      <c r="F37" s="214"/>
      <c r="G37" s="214"/>
    </row>
    <row r="38" spans="1:7" ht="6" hidden="1" customHeight="1">
      <c r="A38" s="202"/>
      <c r="B38" s="215"/>
      <c r="C38" s="214"/>
      <c r="D38" s="214"/>
      <c r="E38" s="214"/>
      <c r="F38" s="214"/>
      <c r="G38" s="214"/>
    </row>
    <row r="39" spans="1:7" ht="18.75" customHeight="1">
      <c r="A39" s="202">
        <v>9.1</v>
      </c>
      <c r="B39" s="215" t="s">
        <v>242</v>
      </c>
      <c r="C39" s="214">
        <v>176367687</v>
      </c>
      <c r="D39" s="214">
        <v>106468110</v>
      </c>
      <c r="E39" s="214">
        <f t="shared" ref="E39:E44" si="5">+D39-C39</f>
        <v>-69899577</v>
      </c>
      <c r="F39" s="216">
        <f t="shared" ref="F39:F44" si="6">+E39/C39</f>
        <v>-0.39632870504221107</v>
      </c>
      <c r="G39" s="220"/>
    </row>
    <row r="40" spans="1:7">
      <c r="A40" s="202"/>
      <c r="B40" s="215"/>
      <c r="C40" s="214"/>
      <c r="D40" s="214"/>
      <c r="E40" s="214"/>
      <c r="F40" s="214"/>
      <c r="G40" s="214"/>
    </row>
    <row r="41" spans="1:7" ht="88.5" customHeight="1">
      <c r="A41" s="202">
        <v>10</v>
      </c>
      <c r="B41" s="213" t="s">
        <v>244</v>
      </c>
      <c r="C41" s="214">
        <v>21448703</v>
      </c>
      <c r="D41" s="214">
        <v>31312588</v>
      </c>
      <c r="E41" s="214">
        <f t="shared" si="5"/>
        <v>9863885</v>
      </c>
      <c r="F41" s="216">
        <f t="shared" si="6"/>
        <v>0.45988258590740894</v>
      </c>
      <c r="G41" s="203" t="s">
        <v>262</v>
      </c>
    </row>
    <row r="42" spans="1:7">
      <c r="A42" s="202">
        <v>11</v>
      </c>
      <c r="B42" s="213" t="s">
        <v>246</v>
      </c>
      <c r="C42" s="221">
        <f>C8+C13+C15+C16+C27+C35+C36+C39+C41</f>
        <v>745490301</v>
      </c>
      <c r="D42" s="221">
        <f>D8+D13+D15+D16+D27+D35+D36+D39+D41</f>
        <v>699150163</v>
      </c>
      <c r="E42" s="217">
        <f t="shared" si="5"/>
        <v>-46340138</v>
      </c>
      <c r="F42" s="218">
        <f t="shared" si="6"/>
        <v>-6.2160618237204937E-2</v>
      </c>
      <c r="G42" s="214"/>
    </row>
    <row r="43" spans="1:7" ht="51" customHeight="1">
      <c r="A43" s="202">
        <v>12</v>
      </c>
      <c r="B43" s="213" t="s">
        <v>247</v>
      </c>
      <c r="C43" s="214">
        <v>8096002</v>
      </c>
      <c r="D43" s="214">
        <v>11720851</v>
      </c>
      <c r="E43" s="214">
        <f t="shared" si="5"/>
        <v>3624849</v>
      </c>
      <c r="F43" s="216">
        <f t="shared" si="6"/>
        <v>0.44773321449278297</v>
      </c>
      <c r="G43" s="222" t="s">
        <v>263</v>
      </c>
    </row>
    <row r="44" spans="1:7">
      <c r="A44" s="202">
        <v>13</v>
      </c>
      <c r="B44" s="213" t="s">
        <v>249</v>
      </c>
      <c r="C44" s="221">
        <f>C42-C43</f>
        <v>737394299</v>
      </c>
      <c r="D44" s="221">
        <f>D42-D43</f>
        <v>687429312</v>
      </c>
      <c r="E44" s="217">
        <f t="shared" si="5"/>
        <v>-49964987</v>
      </c>
      <c r="F44" s="218">
        <f t="shared" si="6"/>
        <v>-6.7758846342803089E-2</v>
      </c>
      <c r="G44" s="214"/>
    </row>
    <row r="45" spans="1:7" ht="38.25" customHeight="1">
      <c r="A45" s="202">
        <v>14</v>
      </c>
      <c r="B45" s="215" t="s">
        <v>250</v>
      </c>
      <c r="C45" s="214"/>
      <c r="D45" s="214"/>
      <c r="E45" s="214"/>
      <c r="F45" s="214"/>
      <c r="G45" s="214"/>
    </row>
  </sheetData>
  <mergeCells count="4">
    <mergeCell ref="A1:G1"/>
    <mergeCell ref="A2:G2"/>
    <mergeCell ref="A3:B3"/>
    <mergeCell ref="C3:G3"/>
  </mergeCells>
  <pageMargins left="0.51181102362204722" right="0.31496062992125984"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dimension ref="A1:G45"/>
  <sheetViews>
    <sheetView view="pageBreakPreview" topLeftCell="A25" zoomScale="60" zoomScaleNormal="100" workbookViewId="0">
      <selection activeCell="D12" sqref="D12"/>
    </sheetView>
  </sheetViews>
  <sheetFormatPr defaultRowHeight="18.75"/>
  <cols>
    <col min="1" max="1" width="8.5" style="225" customWidth="1"/>
    <col min="2" max="2" width="37.5" style="225" customWidth="1"/>
    <col min="3" max="3" width="21.6640625" style="225" customWidth="1"/>
    <col min="4" max="4" width="21.1640625" style="225" customWidth="1"/>
    <col min="5" max="5" width="0.1640625" style="225" hidden="1" customWidth="1"/>
    <col min="6" max="6" width="10" style="225" customWidth="1"/>
    <col min="7" max="7" width="59.5" style="244" customWidth="1"/>
    <col min="8" max="16384" width="9.33203125" style="225"/>
  </cols>
  <sheetData>
    <row r="1" spans="1:7" ht="30" customHeight="1">
      <c r="A1" s="224" t="s">
        <v>190</v>
      </c>
      <c r="B1" s="224"/>
      <c r="C1" s="224"/>
      <c r="D1" s="224"/>
      <c r="E1" s="224"/>
      <c r="F1" s="224"/>
      <c r="G1" s="224"/>
    </row>
    <row r="2" spans="1:7" ht="21" customHeight="1">
      <c r="A2" s="186" t="s">
        <v>191</v>
      </c>
      <c r="B2" s="186"/>
      <c r="C2" s="186"/>
      <c r="D2" s="186"/>
      <c r="E2" s="186"/>
      <c r="F2" s="186"/>
      <c r="G2" s="186"/>
    </row>
    <row r="3" spans="1:7" ht="20.25" customHeight="1">
      <c r="A3" s="226" t="s">
        <v>192</v>
      </c>
      <c r="B3" s="226"/>
      <c r="C3" s="226" t="s">
        <v>193</v>
      </c>
      <c r="D3" s="226"/>
      <c r="E3" s="226"/>
      <c r="F3" s="226"/>
      <c r="G3" s="226"/>
    </row>
    <row r="5" spans="1:7" ht="52.5" customHeight="1">
      <c r="A5" s="187" t="s">
        <v>194</v>
      </c>
      <c r="B5" s="187" t="s">
        <v>195</v>
      </c>
      <c r="C5" s="188" t="s">
        <v>62</v>
      </c>
      <c r="D5" s="189" t="s">
        <v>76</v>
      </c>
      <c r="E5" s="190" t="s">
        <v>196</v>
      </c>
      <c r="F5" s="191" t="s">
        <v>197</v>
      </c>
      <c r="G5" s="191" t="s">
        <v>198</v>
      </c>
    </row>
    <row r="6" spans="1:7">
      <c r="A6" s="227" t="s">
        <v>199</v>
      </c>
      <c r="B6" s="227">
        <v>1</v>
      </c>
      <c r="C6" s="228"/>
      <c r="D6" s="228"/>
      <c r="E6" s="228"/>
      <c r="F6" s="228"/>
      <c r="G6" s="229"/>
    </row>
    <row r="7" spans="1:7" ht="36">
      <c r="A7" s="227" t="s">
        <v>200</v>
      </c>
      <c r="B7" s="230" t="s">
        <v>201</v>
      </c>
      <c r="C7" s="228"/>
      <c r="D7" s="228"/>
      <c r="E7" s="228"/>
      <c r="F7" s="228"/>
      <c r="G7" s="229"/>
    </row>
    <row r="8" spans="1:7" ht="65.25" customHeight="1">
      <c r="A8" s="227">
        <v>1</v>
      </c>
      <c r="B8" s="231" t="s">
        <v>202</v>
      </c>
      <c r="C8" s="228">
        <v>2104504</v>
      </c>
      <c r="D8" s="228">
        <v>18333699</v>
      </c>
      <c r="E8" s="228">
        <f>+D8-C8</f>
        <v>16229195</v>
      </c>
      <c r="F8" s="232">
        <f>+E8/C8</f>
        <v>7.7116484454294216</v>
      </c>
      <c r="G8" s="233" t="s">
        <v>264</v>
      </c>
    </row>
    <row r="9" spans="1:7" ht="6.75" customHeight="1">
      <c r="A9" s="227"/>
      <c r="B9" s="230"/>
      <c r="C9" s="228"/>
      <c r="D9" s="228"/>
      <c r="E9" s="228"/>
      <c r="F9" s="232"/>
      <c r="G9" s="229"/>
    </row>
    <row r="10" spans="1:7">
      <c r="A10" s="227">
        <v>2</v>
      </c>
      <c r="B10" s="230" t="s">
        <v>204</v>
      </c>
      <c r="C10" s="228"/>
      <c r="D10" s="228"/>
      <c r="E10" s="228"/>
      <c r="F10" s="232"/>
      <c r="G10" s="229"/>
    </row>
    <row r="11" spans="1:7" ht="54">
      <c r="A11" s="227">
        <v>2.1</v>
      </c>
      <c r="B11" s="231" t="s">
        <v>205</v>
      </c>
      <c r="C11" s="228">
        <v>11932045</v>
      </c>
      <c r="D11" s="228">
        <v>11684370</v>
      </c>
      <c r="E11" s="228">
        <f t="shared" ref="E11:E12" si="0">+D11-C11</f>
        <v>-247675</v>
      </c>
      <c r="F11" s="232">
        <f>+E11/C11</f>
        <v>-2.0757129226381562E-2</v>
      </c>
      <c r="G11" s="229"/>
    </row>
    <row r="12" spans="1:7" ht="190.5" customHeight="1">
      <c r="A12" s="227">
        <v>2.2000000000000002</v>
      </c>
      <c r="B12" s="231" t="s">
        <v>207</v>
      </c>
      <c r="C12" s="228">
        <v>35250850</v>
      </c>
      <c r="D12" s="228">
        <v>44544592</v>
      </c>
      <c r="E12" s="228">
        <f t="shared" si="0"/>
        <v>9293742</v>
      </c>
      <c r="F12" s="232">
        <f>+E12/C12</f>
        <v>0.26364589790033433</v>
      </c>
      <c r="G12" s="233" t="s">
        <v>265</v>
      </c>
    </row>
    <row r="13" spans="1:7" ht="36">
      <c r="A13" s="227"/>
      <c r="B13" s="230" t="s">
        <v>209</v>
      </c>
      <c r="C13" s="234">
        <f>+SUM(C11:C12)</f>
        <v>47182895</v>
      </c>
      <c r="D13" s="234">
        <f>+SUM(D11:D12)</f>
        <v>56228962</v>
      </c>
      <c r="E13" s="234">
        <f>+SUM(E11:E12)</f>
        <v>9046067</v>
      </c>
      <c r="F13" s="235">
        <f>+E13/C13</f>
        <v>0.19172344130219224</v>
      </c>
      <c r="G13" s="229"/>
    </row>
    <row r="14" spans="1:7" ht="5.25" customHeight="1">
      <c r="A14" s="227"/>
      <c r="B14" s="230"/>
      <c r="C14" s="228"/>
      <c r="D14" s="228"/>
      <c r="E14" s="228"/>
      <c r="F14" s="228"/>
      <c r="G14" s="229"/>
    </row>
    <row r="15" spans="1:7" ht="252">
      <c r="A15" s="227">
        <v>3</v>
      </c>
      <c r="B15" s="230" t="s">
        <v>210</v>
      </c>
      <c r="C15" s="228">
        <v>26436325</v>
      </c>
      <c r="D15" s="228">
        <v>33566132</v>
      </c>
      <c r="E15" s="228">
        <f t="shared" ref="E15:E16" si="1">+D15-C15</f>
        <v>7129807</v>
      </c>
      <c r="F15" s="232">
        <f>+E15/C15</f>
        <v>0.26969735770762387</v>
      </c>
      <c r="G15" s="236" t="s">
        <v>266</v>
      </c>
    </row>
    <row r="16" spans="1:7" ht="56.25">
      <c r="A16" s="227">
        <v>4</v>
      </c>
      <c r="B16" s="230" t="s">
        <v>211</v>
      </c>
      <c r="C16" s="228">
        <v>26053856</v>
      </c>
      <c r="D16" s="228">
        <v>31816347</v>
      </c>
      <c r="E16" s="228">
        <f t="shared" si="1"/>
        <v>5762491</v>
      </c>
      <c r="F16" s="232">
        <f>+E16/C16</f>
        <v>0.22117612840110884</v>
      </c>
      <c r="G16" s="233" t="s">
        <v>267</v>
      </c>
    </row>
    <row r="17" spans="1:7" ht="6" customHeight="1">
      <c r="A17" s="227"/>
      <c r="B17" s="230"/>
      <c r="C17" s="228"/>
      <c r="D17" s="228"/>
      <c r="E17" s="228"/>
      <c r="F17" s="228"/>
      <c r="G17" s="229"/>
    </row>
    <row r="18" spans="1:7" ht="36">
      <c r="A18" s="227">
        <v>5</v>
      </c>
      <c r="B18" s="230" t="s">
        <v>213</v>
      </c>
      <c r="C18" s="228"/>
      <c r="D18" s="228"/>
      <c r="E18" s="228"/>
      <c r="F18" s="228"/>
      <c r="G18" s="229"/>
    </row>
    <row r="19" spans="1:7" ht="187.5">
      <c r="A19" s="237">
        <v>5.0999999999999996</v>
      </c>
      <c r="B19" s="231" t="s">
        <v>214</v>
      </c>
      <c r="C19" s="228">
        <v>25443508</v>
      </c>
      <c r="D19" s="228">
        <v>22417697</v>
      </c>
      <c r="E19" s="228">
        <f t="shared" ref="E19:E27" si="2">+D19-C19</f>
        <v>-3025811</v>
      </c>
      <c r="F19" s="238">
        <f t="shared" ref="F19:F25" si="3">+E19/C19</f>
        <v>-0.11892271301583099</v>
      </c>
      <c r="G19" s="233" t="s">
        <v>268</v>
      </c>
    </row>
    <row r="20" spans="1:7" ht="75">
      <c r="A20" s="237">
        <v>5.2</v>
      </c>
      <c r="B20" s="231" t="s">
        <v>216</v>
      </c>
      <c r="C20" s="228">
        <v>16134300</v>
      </c>
      <c r="D20" s="228">
        <v>14190760</v>
      </c>
      <c r="E20" s="228">
        <f t="shared" si="2"/>
        <v>-1943540</v>
      </c>
      <c r="F20" s="238">
        <f t="shared" si="3"/>
        <v>-0.12046013771902096</v>
      </c>
      <c r="G20" s="233" t="s">
        <v>269</v>
      </c>
    </row>
    <row r="21" spans="1:7" ht="150">
      <c r="A21" s="237">
        <v>5.3</v>
      </c>
      <c r="B21" s="231" t="s">
        <v>218</v>
      </c>
      <c r="C21" s="228">
        <v>2543005</v>
      </c>
      <c r="D21" s="228">
        <v>3636372</v>
      </c>
      <c r="E21" s="228">
        <f t="shared" si="2"/>
        <v>1093367</v>
      </c>
      <c r="F21" s="238">
        <f t="shared" si="3"/>
        <v>0.42995078656943264</v>
      </c>
      <c r="G21" s="233" t="s">
        <v>270</v>
      </c>
    </row>
    <row r="22" spans="1:7" ht="54">
      <c r="A22" s="237">
        <v>5.4</v>
      </c>
      <c r="B22" s="231" t="s">
        <v>220</v>
      </c>
      <c r="C22" s="228">
        <v>4997013</v>
      </c>
      <c r="D22" s="228">
        <v>5213255</v>
      </c>
      <c r="E22" s="228">
        <f t="shared" si="2"/>
        <v>216242</v>
      </c>
      <c r="F22" s="238">
        <f t="shared" si="3"/>
        <v>4.32742520381676E-2</v>
      </c>
      <c r="G22" s="239"/>
    </row>
    <row r="23" spans="1:7" ht="56.25">
      <c r="A23" s="237">
        <v>5.5</v>
      </c>
      <c r="B23" s="231" t="s">
        <v>222</v>
      </c>
      <c r="C23" s="228">
        <v>1270837</v>
      </c>
      <c r="D23" s="228">
        <v>1439520</v>
      </c>
      <c r="E23" s="228">
        <f t="shared" si="2"/>
        <v>168683</v>
      </c>
      <c r="F23" s="238">
        <f t="shared" si="3"/>
        <v>0.13273378096482868</v>
      </c>
      <c r="G23" s="233" t="s">
        <v>271</v>
      </c>
    </row>
    <row r="24" spans="1:7">
      <c r="A24" s="237">
        <v>5.6</v>
      </c>
      <c r="B24" s="231" t="s">
        <v>224</v>
      </c>
      <c r="C24" s="228">
        <v>0</v>
      </c>
      <c r="D24" s="228">
        <v>0</v>
      </c>
      <c r="E24" s="228">
        <f t="shared" si="2"/>
        <v>0</v>
      </c>
      <c r="F24" s="238">
        <v>0</v>
      </c>
      <c r="G24" s="229"/>
    </row>
    <row r="25" spans="1:7" ht="37.5">
      <c r="A25" s="237">
        <v>5.7</v>
      </c>
      <c r="B25" s="231" t="s">
        <v>225</v>
      </c>
      <c r="C25" s="228">
        <v>30650</v>
      </c>
      <c r="D25" s="228">
        <v>26750</v>
      </c>
      <c r="E25" s="228">
        <f t="shared" si="2"/>
        <v>-3900</v>
      </c>
      <c r="F25" s="238">
        <f t="shared" si="3"/>
        <v>-0.12724306688417619</v>
      </c>
      <c r="G25" s="233" t="s">
        <v>272</v>
      </c>
    </row>
    <row r="26" spans="1:7">
      <c r="A26" s="237" t="s">
        <v>199</v>
      </c>
      <c r="B26" s="231" t="s">
        <v>199</v>
      </c>
      <c r="C26" s="228"/>
      <c r="D26" s="228"/>
      <c r="E26" s="228"/>
      <c r="F26" s="228"/>
      <c r="G26" s="229"/>
    </row>
    <row r="27" spans="1:7" ht="54">
      <c r="A27" s="237"/>
      <c r="B27" s="230" t="s">
        <v>227</v>
      </c>
      <c r="C27" s="234">
        <f>SUM(C19:C25)</f>
        <v>50419313</v>
      </c>
      <c r="D27" s="234">
        <f>SUM(D19:D25)</f>
        <v>46924354</v>
      </c>
      <c r="E27" s="234">
        <f t="shared" si="2"/>
        <v>-3494959</v>
      </c>
      <c r="F27" s="240">
        <f>+E27/C27</f>
        <v>-6.9317862383408521E-2</v>
      </c>
      <c r="G27" s="229"/>
    </row>
    <row r="28" spans="1:7">
      <c r="A28" s="227">
        <v>6</v>
      </c>
      <c r="B28" s="230" t="s">
        <v>228</v>
      </c>
      <c r="C28" s="228"/>
      <c r="D28" s="228"/>
      <c r="E28" s="228"/>
      <c r="F28" s="228"/>
      <c r="G28" s="229"/>
    </row>
    <row r="29" spans="1:7" ht="112.5">
      <c r="A29" s="237" t="s">
        <v>229</v>
      </c>
      <c r="B29" s="231" t="s">
        <v>258</v>
      </c>
      <c r="C29" s="228">
        <v>348412441</v>
      </c>
      <c r="D29" s="228">
        <v>312417536</v>
      </c>
      <c r="E29" s="228">
        <f t="shared" ref="E29:E35" si="4">+D29-C29</f>
        <v>-35994905</v>
      </c>
      <c r="F29" s="238">
        <f>+E29/C29</f>
        <v>-0.10331119318440182</v>
      </c>
      <c r="G29" s="241" t="s">
        <v>273</v>
      </c>
    </row>
    <row r="30" spans="1:7">
      <c r="A30" s="237">
        <v>6.2</v>
      </c>
      <c r="B30" s="231" t="s">
        <v>232</v>
      </c>
      <c r="C30" s="228">
        <v>21004571</v>
      </c>
      <c r="D30" s="228">
        <v>20298174</v>
      </c>
      <c r="E30" s="228">
        <f t="shared" si="4"/>
        <v>-706397</v>
      </c>
      <c r="F30" s="238">
        <f>+E30/C30</f>
        <v>-3.3630632113362376E-2</v>
      </c>
      <c r="G30" s="233"/>
    </row>
    <row r="31" spans="1:7" ht="37.5">
      <c r="A31" s="237">
        <v>6.3</v>
      </c>
      <c r="B31" s="231" t="s">
        <v>234</v>
      </c>
      <c r="C31" s="228">
        <v>8957567</v>
      </c>
      <c r="D31" s="228">
        <v>11552363</v>
      </c>
      <c r="E31" s="228">
        <f t="shared" si="4"/>
        <v>2594796</v>
      </c>
      <c r="F31" s="238">
        <f>+E31/C31</f>
        <v>0.28967642664576221</v>
      </c>
      <c r="G31" s="229" t="s">
        <v>274</v>
      </c>
    </row>
    <row r="32" spans="1:7" ht="56.25">
      <c r="A32" s="237">
        <v>6.4</v>
      </c>
      <c r="B32" s="231" t="s">
        <v>236</v>
      </c>
      <c r="C32" s="228">
        <v>0</v>
      </c>
      <c r="D32" s="228">
        <v>4154974</v>
      </c>
      <c r="E32" s="228">
        <f t="shared" si="4"/>
        <v>4154974</v>
      </c>
      <c r="F32" s="238">
        <v>1</v>
      </c>
      <c r="G32" s="242" t="s">
        <v>275</v>
      </c>
    </row>
    <row r="33" spans="1:7">
      <c r="A33" s="237">
        <v>6.5</v>
      </c>
      <c r="B33" s="231" t="s">
        <v>237</v>
      </c>
      <c r="C33" s="228">
        <v>0</v>
      </c>
      <c r="D33" s="228">
        <v>0</v>
      </c>
      <c r="E33" s="228">
        <f t="shared" si="4"/>
        <v>0</v>
      </c>
      <c r="F33" s="238">
        <v>0</v>
      </c>
      <c r="G33" s="229"/>
    </row>
    <row r="34" spans="1:7" ht="56.25">
      <c r="A34" s="237">
        <v>6.6</v>
      </c>
      <c r="B34" s="231" t="s">
        <v>238</v>
      </c>
      <c r="C34" s="228">
        <v>8237545</v>
      </c>
      <c r="D34" s="228">
        <v>12381370</v>
      </c>
      <c r="E34" s="228">
        <f t="shared" si="4"/>
        <v>4143825</v>
      </c>
      <c r="F34" s="238">
        <f>+E34/C34</f>
        <v>0.50304125804472088</v>
      </c>
      <c r="G34" s="229" t="s">
        <v>276</v>
      </c>
    </row>
    <row r="35" spans="1:7" ht="36">
      <c r="A35" s="237"/>
      <c r="B35" s="230" t="s">
        <v>240</v>
      </c>
      <c r="C35" s="234">
        <f>+SUM(C29:C34)</f>
        <v>386612124</v>
      </c>
      <c r="D35" s="234">
        <f>+SUM(D29:D34)</f>
        <v>360804417</v>
      </c>
      <c r="E35" s="234">
        <f t="shared" si="4"/>
        <v>-25807707</v>
      </c>
      <c r="F35" s="240">
        <f>+E35/C35</f>
        <v>-6.6753485982245092E-2</v>
      </c>
      <c r="G35" s="229"/>
    </row>
    <row r="36" spans="1:7" ht="18" customHeight="1">
      <c r="A36" s="237">
        <v>7</v>
      </c>
      <c r="B36" s="231" t="s">
        <v>241</v>
      </c>
      <c r="C36" s="228">
        <v>0</v>
      </c>
      <c r="D36" s="228"/>
      <c r="E36" s="228"/>
      <c r="F36" s="228"/>
      <c r="G36" s="229"/>
    </row>
    <row r="37" spans="1:7" ht="3.75" hidden="1" customHeight="1">
      <c r="A37" s="237"/>
      <c r="B37" s="231"/>
      <c r="C37" s="228"/>
      <c r="D37" s="228"/>
      <c r="E37" s="228"/>
      <c r="F37" s="228"/>
      <c r="G37" s="229"/>
    </row>
    <row r="38" spans="1:7" ht="4.5" hidden="1" customHeight="1">
      <c r="A38" s="237"/>
      <c r="B38" s="231"/>
      <c r="C38" s="228"/>
      <c r="D38" s="228"/>
      <c r="E38" s="228"/>
      <c r="F38" s="228"/>
      <c r="G38" s="229"/>
    </row>
    <row r="39" spans="1:7" ht="18.75" customHeight="1">
      <c r="A39" s="237">
        <v>9.1</v>
      </c>
      <c r="B39" s="231" t="s">
        <v>242</v>
      </c>
      <c r="C39" s="228">
        <v>206601097</v>
      </c>
      <c r="D39" s="228">
        <v>176367687</v>
      </c>
      <c r="E39" s="228">
        <f t="shared" ref="E39:E44" si="5">+D39-C39</f>
        <v>-30233410</v>
      </c>
      <c r="F39" s="238">
        <f>+E39/C39</f>
        <v>-0.14633712230482493</v>
      </c>
      <c r="G39" s="229" t="s">
        <v>277</v>
      </c>
    </row>
    <row r="40" spans="1:7" ht="3.75" customHeight="1">
      <c r="A40" s="237"/>
      <c r="B40" s="231"/>
      <c r="C40" s="228"/>
      <c r="D40" s="228"/>
      <c r="E40" s="228"/>
      <c r="F40" s="228"/>
      <c r="G40" s="229"/>
    </row>
    <row r="41" spans="1:7">
      <c r="A41" s="237">
        <v>10</v>
      </c>
      <c r="B41" s="230" t="s">
        <v>244</v>
      </c>
      <c r="C41" s="228">
        <v>21150302</v>
      </c>
      <c r="D41" s="228">
        <v>21448703</v>
      </c>
      <c r="E41" s="228">
        <f t="shared" si="5"/>
        <v>298401</v>
      </c>
      <c r="F41" s="238">
        <f>+E41/C41</f>
        <v>1.4108592870210553E-2</v>
      </c>
      <c r="G41" s="229"/>
    </row>
    <row r="42" spans="1:7">
      <c r="A42" s="237">
        <v>11</v>
      </c>
      <c r="B42" s="230" t="s">
        <v>246</v>
      </c>
      <c r="C42" s="243">
        <f>C8+C13+C15+C16+C27+C35+C36+C39+C41</f>
        <v>766560416</v>
      </c>
      <c r="D42" s="243">
        <f>D8+D13+D15+D16+D27+D35+D36+D39+D41</f>
        <v>745490301</v>
      </c>
      <c r="E42" s="234">
        <f t="shared" si="5"/>
        <v>-21070115</v>
      </c>
      <c r="F42" s="240">
        <f>+E42/C42</f>
        <v>-2.7486567999357798E-2</v>
      </c>
      <c r="G42" s="229"/>
    </row>
    <row r="43" spans="1:7" ht="93.75">
      <c r="A43" s="237">
        <v>12</v>
      </c>
      <c r="B43" s="230" t="s">
        <v>247</v>
      </c>
      <c r="C43" s="228">
        <v>3931276</v>
      </c>
      <c r="D43" s="228">
        <v>8096002</v>
      </c>
      <c r="E43" s="228">
        <f t="shared" si="5"/>
        <v>4164726</v>
      </c>
      <c r="F43" s="240">
        <f>+E43/C43</f>
        <v>1.0593827551156418</v>
      </c>
      <c r="G43" s="233" t="s">
        <v>278</v>
      </c>
    </row>
    <row r="44" spans="1:7">
      <c r="A44" s="237">
        <v>13</v>
      </c>
      <c r="B44" s="230" t="s">
        <v>249</v>
      </c>
      <c r="C44" s="243">
        <f t="shared" ref="C44:D44" si="6">C42-C43</f>
        <v>762629140</v>
      </c>
      <c r="D44" s="243">
        <f t="shared" si="6"/>
        <v>737394299</v>
      </c>
      <c r="E44" s="234">
        <f t="shared" si="5"/>
        <v>-25234841</v>
      </c>
      <c r="F44" s="240">
        <f>+E44/C44</f>
        <v>-3.3089269313784676E-2</v>
      </c>
      <c r="G44" s="229"/>
    </row>
    <row r="45" spans="1:7" ht="38.25" customHeight="1">
      <c r="A45" s="237">
        <v>14</v>
      </c>
      <c r="B45" s="231" t="s">
        <v>250</v>
      </c>
      <c r="C45" s="228"/>
      <c r="D45" s="228"/>
      <c r="E45" s="228"/>
      <c r="F45" s="228"/>
      <c r="G45" s="229"/>
    </row>
  </sheetData>
  <mergeCells count="4">
    <mergeCell ref="A1:G1"/>
    <mergeCell ref="A2:G2"/>
    <mergeCell ref="A3:B3"/>
    <mergeCell ref="C3:G3"/>
  </mergeCells>
  <pageMargins left="0.39370078740157483" right="0.23622047244094491" top="0.74803149606299213" bottom="0.74803149606299213" header="0.31496062992125984" footer="0.31496062992125984"/>
  <pageSetup paperSize="9" scale="71" orientation="portrait" r:id="rId1"/>
  <rowBreaks count="2" manualBreakCount="2">
    <brk id="17" max="6" man="1"/>
    <brk id="36" max="6" man="1"/>
  </rowBreaks>
</worksheet>
</file>

<file path=xl/worksheets/sheet7.xml><?xml version="1.0" encoding="utf-8"?>
<worksheet xmlns="http://schemas.openxmlformats.org/spreadsheetml/2006/main" xmlns:r="http://schemas.openxmlformats.org/officeDocument/2006/relationships">
  <dimension ref="A1:J45"/>
  <sheetViews>
    <sheetView view="pageBreakPreview" zoomScale="60" zoomScaleNormal="100" workbookViewId="0">
      <selection activeCell="D12" sqref="D12"/>
    </sheetView>
  </sheetViews>
  <sheetFormatPr defaultRowHeight="15"/>
  <cols>
    <col min="1" max="1" width="9" style="266" customWidth="1"/>
    <col min="2" max="2" width="36.6640625" style="253" customWidth="1"/>
    <col min="3" max="3" width="18.33203125" style="253" customWidth="1"/>
    <col min="4" max="4" width="16.83203125" style="253" customWidth="1"/>
    <col min="5" max="5" width="10.6640625" style="253" hidden="1" customWidth="1"/>
    <col min="6" max="6" width="13.33203125" style="253" customWidth="1"/>
    <col min="7" max="7" width="56.1640625" style="253" customWidth="1"/>
    <col min="8" max="9" width="9.33203125" style="246"/>
    <col min="10" max="10" width="30" style="246" customWidth="1"/>
    <col min="11" max="16384" width="9.33203125" style="246"/>
  </cols>
  <sheetData>
    <row r="1" spans="1:7" ht="24.75" customHeight="1">
      <c r="A1" s="245" t="s">
        <v>190</v>
      </c>
      <c r="B1" s="245"/>
      <c r="C1" s="245"/>
      <c r="D1" s="245"/>
      <c r="E1" s="245"/>
      <c r="F1" s="245"/>
      <c r="G1" s="245"/>
    </row>
    <row r="2" spans="1:7" ht="24.75" customHeight="1">
      <c r="A2" s="247" t="s">
        <v>191</v>
      </c>
      <c r="B2" s="247"/>
      <c r="C2" s="247"/>
      <c r="D2" s="247"/>
      <c r="E2" s="247"/>
      <c r="F2" s="247"/>
      <c r="G2" s="247"/>
    </row>
    <row r="3" spans="1:7" ht="20.25" customHeight="1">
      <c r="A3" s="247" t="s">
        <v>192</v>
      </c>
      <c r="B3" s="247"/>
      <c r="C3" s="247" t="s">
        <v>193</v>
      </c>
      <c r="D3" s="247"/>
      <c r="E3" s="247"/>
      <c r="F3" s="247"/>
      <c r="G3" s="247"/>
    </row>
    <row r="5" spans="1:7" ht="30">
      <c r="A5" s="248" t="s">
        <v>194</v>
      </c>
      <c r="B5" s="248" t="s">
        <v>195</v>
      </c>
      <c r="C5" s="249" t="s">
        <v>75</v>
      </c>
      <c r="D5" s="249" t="s">
        <v>62</v>
      </c>
      <c r="E5" s="250" t="s">
        <v>196</v>
      </c>
      <c r="F5" s="251" t="s">
        <v>197</v>
      </c>
      <c r="G5" s="251" t="s">
        <v>198</v>
      </c>
    </row>
    <row r="6" spans="1:7">
      <c r="A6" s="252" t="s">
        <v>199</v>
      </c>
      <c r="B6" s="252">
        <v>1</v>
      </c>
    </row>
    <row r="7" spans="1:7">
      <c r="A7" s="254" t="s">
        <v>200</v>
      </c>
      <c r="B7" s="255" t="s">
        <v>201</v>
      </c>
      <c r="C7" s="256"/>
      <c r="D7" s="256"/>
      <c r="E7" s="256"/>
      <c r="F7" s="256"/>
      <c r="G7" s="256"/>
    </row>
    <row r="8" spans="1:7" ht="45">
      <c r="A8" s="254">
        <v>1</v>
      </c>
      <c r="B8" s="257" t="s">
        <v>202</v>
      </c>
      <c r="C8" s="256">
        <v>0</v>
      </c>
      <c r="D8" s="256">
        <v>2104504</v>
      </c>
      <c r="E8" s="256">
        <f>++D8-C8</f>
        <v>2104504</v>
      </c>
      <c r="F8" s="258">
        <f>+E8/D8</f>
        <v>1</v>
      </c>
      <c r="G8" s="259" t="s">
        <v>279</v>
      </c>
    </row>
    <row r="9" spans="1:7" ht="9" customHeight="1">
      <c r="A9" s="254"/>
      <c r="B9" s="255"/>
      <c r="C9" s="256"/>
      <c r="D9" s="256"/>
      <c r="E9" s="256"/>
      <c r="F9" s="258"/>
      <c r="G9" s="256"/>
    </row>
    <row r="10" spans="1:7">
      <c r="A10" s="254">
        <v>2</v>
      </c>
      <c r="B10" s="255" t="s">
        <v>204</v>
      </c>
      <c r="C10" s="256"/>
      <c r="D10" s="256"/>
      <c r="E10" s="256"/>
      <c r="F10" s="258"/>
      <c r="G10" s="256"/>
    </row>
    <row r="11" spans="1:7" ht="165.75" customHeight="1">
      <c r="A11" s="254">
        <v>2.1</v>
      </c>
      <c r="B11" s="257" t="s">
        <v>205</v>
      </c>
      <c r="C11" s="256">
        <v>2886136</v>
      </c>
      <c r="D11" s="256">
        <v>11932045</v>
      </c>
      <c r="E11" s="256">
        <f t="shared" ref="E11:E16" si="0">++D11-C11</f>
        <v>9045909</v>
      </c>
      <c r="F11" s="258">
        <f t="shared" ref="F11:F16" si="1">+E11/D11</f>
        <v>0.7581189142347351</v>
      </c>
      <c r="G11" s="259" t="s">
        <v>280</v>
      </c>
    </row>
    <row r="12" spans="1:7" ht="260.25" customHeight="1">
      <c r="A12" s="254">
        <v>2.2000000000000002</v>
      </c>
      <c r="B12" s="257" t="s">
        <v>207</v>
      </c>
      <c r="C12" s="256">
        <v>18241669</v>
      </c>
      <c r="D12" s="256">
        <v>35250850</v>
      </c>
      <c r="E12" s="256">
        <f t="shared" si="0"/>
        <v>17009181</v>
      </c>
      <c r="F12" s="258">
        <f t="shared" si="1"/>
        <v>0.48251832225322228</v>
      </c>
      <c r="G12" s="259" t="s">
        <v>281</v>
      </c>
    </row>
    <row r="13" spans="1:7" ht="25.5">
      <c r="A13" s="254"/>
      <c r="B13" s="255" t="s">
        <v>209</v>
      </c>
      <c r="C13" s="260">
        <f>+'[1]CHAMERA-III'!$C$16</f>
        <v>21127805</v>
      </c>
      <c r="D13" s="260">
        <f>+'[1]CHAMERA-III'!$D$16</f>
        <v>47182895</v>
      </c>
      <c r="E13" s="260">
        <f t="shared" si="0"/>
        <v>26055090</v>
      </c>
      <c r="F13" s="261">
        <f t="shared" si="1"/>
        <v>0.55221473798926501</v>
      </c>
      <c r="G13" s="256"/>
    </row>
    <row r="14" spans="1:7">
      <c r="A14" s="254"/>
      <c r="B14" s="255"/>
      <c r="C14" s="260"/>
      <c r="D14" s="256"/>
      <c r="E14" s="256"/>
      <c r="F14" s="256"/>
      <c r="G14" s="256"/>
    </row>
    <row r="15" spans="1:7" ht="167.25" customHeight="1">
      <c r="A15" s="254">
        <v>3</v>
      </c>
      <c r="B15" s="255" t="s">
        <v>210</v>
      </c>
      <c r="C15" s="256">
        <v>16746357</v>
      </c>
      <c r="D15" s="256">
        <v>26436325</v>
      </c>
      <c r="E15" s="256">
        <f t="shared" si="0"/>
        <v>9689968</v>
      </c>
      <c r="F15" s="258">
        <f t="shared" si="1"/>
        <v>0.36653990295549777</v>
      </c>
      <c r="G15" s="259" t="s">
        <v>282</v>
      </c>
    </row>
    <row r="16" spans="1:7" ht="105">
      <c r="A16" s="254">
        <v>4</v>
      </c>
      <c r="B16" s="255" t="s">
        <v>211</v>
      </c>
      <c r="C16" s="256">
        <v>14172232</v>
      </c>
      <c r="D16" s="256">
        <v>26053856</v>
      </c>
      <c r="E16" s="256">
        <f t="shared" si="0"/>
        <v>11881624</v>
      </c>
      <c r="F16" s="258">
        <f t="shared" si="1"/>
        <v>0.45604090235241956</v>
      </c>
      <c r="G16" s="259" t="s">
        <v>283</v>
      </c>
    </row>
    <row r="17" spans="1:7" ht="9" customHeight="1">
      <c r="A17" s="254"/>
      <c r="B17" s="255"/>
      <c r="C17" s="256"/>
      <c r="D17" s="256"/>
      <c r="E17" s="256"/>
      <c r="F17" s="256"/>
      <c r="G17" s="256"/>
    </row>
    <row r="18" spans="1:7">
      <c r="A18" s="254">
        <v>5</v>
      </c>
      <c r="B18" s="255" t="s">
        <v>213</v>
      </c>
      <c r="C18" s="256"/>
      <c r="D18" s="256"/>
      <c r="E18" s="256"/>
      <c r="F18" s="256"/>
      <c r="G18" s="256"/>
    </row>
    <row r="19" spans="1:7" ht="62.25" customHeight="1">
      <c r="A19" s="262">
        <v>5.0999999999999996</v>
      </c>
      <c r="B19" s="257" t="s">
        <v>214</v>
      </c>
      <c r="C19" s="256">
        <v>16501400</v>
      </c>
      <c r="D19" s="256">
        <v>25443508</v>
      </c>
      <c r="E19" s="256">
        <f t="shared" ref="E19:E35" si="2">++D19-C19</f>
        <v>8942108</v>
      </c>
      <c r="F19" s="258">
        <f t="shared" ref="F19:F27" si="3">+E19/D19</f>
        <v>0.35144949352109778</v>
      </c>
      <c r="G19" s="259" t="s">
        <v>284</v>
      </c>
    </row>
    <row r="20" spans="1:7" ht="109.5" customHeight="1">
      <c r="A20" s="262">
        <v>5.2</v>
      </c>
      <c r="B20" s="257" t="s">
        <v>216</v>
      </c>
      <c r="C20" s="256">
        <v>10292072</v>
      </c>
      <c r="D20" s="256">
        <v>16134300</v>
      </c>
      <c r="E20" s="256">
        <f t="shared" si="2"/>
        <v>5842228</v>
      </c>
      <c r="F20" s="258">
        <f t="shared" si="3"/>
        <v>0.36209987418109246</v>
      </c>
      <c r="G20" s="259" t="s">
        <v>285</v>
      </c>
    </row>
    <row r="21" spans="1:7">
      <c r="A21" s="262">
        <v>5.3</v>
      </c>
      <c r="B21" s="257" t="s">
        <v>218</v>
      </c>
      <c r="C21" s="256">
        <v>2389277</v>
      </c>
      <c r="D21" s="256">
        <v>2543005</v>
      </c>
      <c r="E21" s="256">
        <f t="shared" si="2"/>
        <v>153728</v>
      </c>
      <c r="F21" s="258">
        <f t="shared" si="3"/>
        <v>6.0451316454352234E-2</v>
      </c>
      <c r="G21" s="263"/>
    </row>
    <row r="22" spans="1:7" ht="90">
      <c r="A22" s="262">
        <v>5.4</v>
      </c>
      <c r="B22" s="257" t="s">
        <v>220</v>
      </c>
      <c r="C22" s="256">
        <v>2579591</v>
      </c>
      <c r="D22" s="256">
        <v>4997013</v>
      </c>
      <c r="E22" s="256">
        <f t="shared" si="2"/>
        <v>2417422</v>
      </c>
      <c r="F22" s="258">
        <f t="shared" si="3"/>
        <v>0.48377340623288351</v>
      </c>
      <c r="G22" s="259" t="s">
        <v>286</v>
      </c>
    </row>
    <row r="23" spans="1:7">
      <c r="A23" s="262">
        <v>5.5</v>
      </c>
      <c r="B23" s="257" t="s">
        <v>222</v>
      </c>
      <c r="C23" s="256">
        <v>1175605</v>
      </c>
      <c r="D23" s="256">
        <v>1270837</v>
      </c>
      <c r="E23" s="256">
        <f t="shared" si="2"/>
        <v>95232</v>
      </c>
      <c r="F23" s="258">
        <f t="shared" si="3"/>
        <v>7.493643952764989E-2</v>
      </c>
      <c r="G23" s="263"/>
    </row>
    <row r="24" spans="1:7">
      <c r="A24" s="262">
        <v>5.6</v>
      </c>
      <c r="B24" s="257" t="s">
        <v>224</v>
      </c>
      <c r="C24" s="256">
        <v>0</v>
      </c>
      <c r="D24" s="256">
        <v>0</v>
      </c>
      <c r="E24" s="256">
        <f t="shared" si="2"/>
        <v>0</v>
      </c>
      <c r="F24" s="258">
        <v>0</v>
      </c>
      <c r="G24" s="256"/>
    </row>
    <row r="25" spans="1:7" ht="30">
      <c r="A25" s="262">
        <v>5.7</v>
      </c>
      <c r="B25" s="257" t="s">
        <v>225</v>
      </c>
      <c r="C25" s="256">
        <v>45037</v>
      </c>
      <c r="D25" s="256">
        <v>30650</v>
      </c>
      <c r="E25" s="256">
        <f t="shared" si="2"/>
        <v>-14387</v>
      </c>
      <c r="F25" s="258">
        <f t="shared" si="3"/>
        <v>-0.4693964110929853</v>
      </c>
      <c r="G25" s="259" t="s">
        <v>287</v>
      </c>
    </row>
    <row r="26" spans="1:7">
      <c r="A26" s="262" t="s">
        <v>199</v>
      </c>
      <c r="B26" s="257" t="s">
        <v>199</v>
      </c>
      <c r="C26" s="256"/>
      <c r="D26" s="256"/>
      <c r="E26" s="256"/>
      <c r="F26" s="256"/>
      <c r="G26" s="256"/>
    </row>
    <row r="27" spans="1:7" ht="25.5">
      <c r="A27" s="262"/>
      <c r="B27" s="255" t="s">
        <v>227</v>
      </c>
      <c r="C27" s="260">
        <f>+'[1]CHAMERA-III'!$C$30</f>
        <v>32982982</v>
      </c>
      <c r="D27" s="260">
        <f>+'[1]CHAMERA-III'!$D$30</f>
        <v>50419313</v>
      </c>
      <c r="E27" s="260">
        <f t="shared" si="2"/>
        <v>17436331</v>
      </c>
      <c r="F27" s="261">
        <f t="shared" si="3"/>
        <v>0.34582642964611598</v>
      </c>
      <c r="G27" s="256"/>
    </row>
    <row r="28" spans="1:7">
      <c r="A28" s="254">
        <v>6</v>
      </c>
      <c r="B28" s="255" t="s">
        <v>228</v>
      </c>
      <c r="C28" s="256"/>
      <c r="D28" s="256"/>
      <c r="E28" s="256"/>
      <c r="F28" s="256"/>
      <c r="G28" s="256"/>
    </row>
    <row r="29" spans="1:7" ht="50.25" customHeight="1">
      <c r="A29" s="262" t="s">
        <v>229</v>
      </c>
      <c r="B29" s="257" t="s">
        <v>258</v>
      </c>
      <c r="C29" s="256">
        <v>200615510</v>
      </c>
      <c r="D29" s="256">
        <v>348412441</v>
      </c>
      <c r="E29" s="256">
        <f t="shared" si="2"/>
        <v>147796931</v>
      </c>
      <c r="F29" s="258">
        <f t="shared" ref="F29:F35" si="4">+E29/D29</f>
        <v>0.4242010720851383</v>
      </c>
      <c r="G29" s="264" t="s">
        <v>288</v>
      </c>
    </row>
    <row r="30" spans="1:7" ht="67.5" customHeight="1">
      <c r="A30" s="262">
        <v>6.2</v>
      </c>
      <c r="B30" s="257" t="s">
        <v>232</v>
      </c>
      <c r="C30" s="256">
        <v>18775472</v>
      </c>
      <c r="D30" s="256">
        <v>21004571</v>
      </c>
      <c r="E30" s="256">
        <f t="shared" si="2"/>
        <v>2229099</v>
      </c>
      <c r="F30" s="258">
        <f t="shared" si="4"/>
        <v>0.10612447166857157</v>
      </c>
      <c r="G30" s="259" t="s">
        <v>289</v>
      </c>
    </row>
    <row r="31" spans="1:7" ht="39" customHeight="1">
      <c r="A31" s="262">
        <v>6.3</v>
      </c>
      <c r="B31" s="257" t="s">
        <v>234</v>
      </c>
      <c r="C31" s="256">
        <v>19287895</v>
      </c>
      <c r="D31" s="256">
        <v>8957567</v>
      </c>
      <c r="E31" s="256">
        <f t="shared" si="2"/>
        <v>-10330328</v>
      </c>
      <c r="F31" s="258">
        <f t="shared" si="4"/>
        <v>-1.1532515469881497</v>
      </c>
      <c r="G31" s="264" t="s">
        <v>290</v>
      </c>
    </row>
    <row r="32" spans="1:7" ht="37.5" customHeight="1">
      <c r="A32" s="262">
        <v>6.4</v>
      </c>
      <c r="B32" s="257" t="s">
        <v>236</v>
      </c>
      <c r="C32" s="256">
        <v>4303070</v>
      </c>
      <c r="D32" s="256">
        <v>0</v>
      </c>
      <c r="E32" s="256">
        <f t="shared" si="2"/>
        <v>-4303070</v>
      </c>
      <c r="F32" s="258">
        <v>-1</v>
      </c>
      <c r="G32" s="264" t="s">
        <v>291</v>
      </c>
    </row>
    <row r="33" spans="1:10" ht="24" customHeight="1">
      <c r="A33" s="262">
        <v>6.5</v>
      </c>
      <c r="B33" s="257" t="s">
        <v>237</v>
      </c>
      <c r="C33" s="256">
        <v>0</v>
      </c>
      <c r="D33" s="256">
        <v>0</v>
      </c>
      <c r="E33" s="256">
        <f t="shared" si="2"/>
        <v>0</v>
      </c>
      <c r="F33" s="258">
        <v>0</v>
      </c>
      <c r="G33" s="256"/>
    </row>
    <row r="34" spans="1:10" ht="37.5" customHeight="1">
      <c r="A34" s="262">
        <v>6.6</v>
      </c>
      <c r="B34" s="257" t="s">
        <v>238</v>
      </c>
      <c r="C34" s="256">
        <v>16234082</v>
      </c>
      <c r="D34" s="256">
        <v>8237545</v>
      </c>
      <c r="E34" s="256">
        <f t="shared" si="2"/>
        <v>-7996537</v>
      </c>
      <c r="F34" s="258">
        <f t="shared" si="4"/>
        <v>-0.97074273949338064</v>
      </c>
      <c r="G34" s="264" t="s">
        <v>292</v>
      </c>
    </row>
    <row r="35" spans="1:10" ht="28.5" customHeight="1">
      <c r="A35" s="262"/>
      <c r="B35" s="255" t="s">
        <v>240</v>
      </c>
      <c r="C35" s="260">
        <f>+'[1]CHAMERA-III'!$C$38</f>
        <v>259216029</v>
      </c>
      <c r="D35" s="260">
        <f>+'[1]CHAMERA-III'!$D$38</f>
        <v>386612124</v>
      </c>
      <c r="E35" s="260">
        <f t="shared" si="2"/>
        <v>127396095</v>
      </c>
      <c r="F35" s="261">
        <f t="shared" si="4"/>
        <v>0.32951914099827867</v>
      </c>
      <c r="G35" s="256"/>
    </row>
    <row r="36" spans="1:10">
      <c r="A36" s="262">
        <v>7</v>
      </c>
      <c r="B36" s="257" t="s">
        <v>241</v>
      </c>
      <c r="C36" s="256">
        <v>0</v>
      </c>
      <c r="D36" s="256">
        <v>0</v>
      </c>
      <c r="E36" s="256"/>
      <c r="F36" s="256"/>
      <c r="G36" s="256"/>
    </row>
    <row r="37" spans="1:10" ht="9" customHeight="1">
      <c r="A37" s="262"/>
      <c r="B37" s="257"/>
      <c r="C37" s="256"/>
      <c r="D37" s="256"/>
      <c r="E37" s="256"/>
      <c r="F37" s="256"/>
      <c r="G37" s="256"/>
    </row>
    <row r="38" spans="1:10" ht="7.5" customHeight="1">
      <c r="A38" s="262"/>
      <c r="B38" s="257"/>
      <c r="C38" s="256"/>
      <c r="D38" s="256"/>
      <c r="E38" s="256"/>
      <c r="F38" s="256"/>
      <c r="G38" s="256"/>
    </row>
    <row r="39" spans="1:10" ht="18.75" customHeight="1">
      <c r="A39" s="262">
        <v>9.1</v>
      </c>
      <c r="B39" s="257" t="s">
        <v>242</v>
      </c>
      <c r="C39" s="256">
        <v>209251760</v>
      </c>
      <c r="D39" s="256">
        <v>206601097</v>
      </c>
      <c r="E39" s="256">
        <f t="shared" ref="E39:E44" si="5">++D39-C39</f>
        <v>-2650663</v>
      </c>
      <c r="F39" s="258">
        <f t="shared" ref="F39:F44" si="6">+E39/D39</f>
        <v>-1.2829859272238037E-2</v>
      </c>
      <c r="G39" s="256"/>
    </row>
    <row r="40" spans="1:10">
      <c r="A40" s="262"/>
      <c r="B40" s="257"/>
      <c r="C40" s="256"/>
      <c r="D40" s="256"/>
      <c r="E40" s="256"/>
      <c r="F40" s="256"/>
      <c r="G40" s="256"/>
    </row>
    <row r="41" spans="1:10" ht="79.5" customHeight="1">
      <c r="A41" s="262">
        <v>10</v>
      </c>
      <c r="B41" s="255" t="s">
        <v>244</v>
      </c>
      <c r="C41" s="256">
        <v>-2261095</v>
      </c>
      <c r="D41" s="256">
        <v>21150302</v>
      </c>
      <c r="E41" s="256">
        <f t="shared" si="5"/>
        <v>23411397</v>
      </c>
      <c r="F41" s="258">
        <f t="shared" si="6"/>
        <v>1.1069060385047931</v>
      </c>
      <c r="G41" s="259" t="s">
        <v>293</v>
      </c>
    </row>
    <row r="42" spans="1:10">
      <c r="A42" s="262">
        <v>11</v>
      </c>
      <c r="B42" s="255" t="s">
        <v>246</v>
      </c>
      <c r="C42" s="260">
        <f>+'[1]CHAMERA-III'!$C$45</f>
        <v>551236070</v>
      </c>
      <c r="D42" s="260">
        <f>+'[1]CHAMERA-III'!$D$45</f>
        <v>766560416</v>
      </c>
      <c r="E42" s="260">
        <f t="shared" si="5"/>
        <v>215324346</v>
      </c>
      <c r="F42" s="261">
        <f t="shared" si="6"/>
        <v>0.28089677148161013</v>
      </c>
      <c r="G42" s="256"/>
    </row>
    <row r="43" spans="1:10" ht="248.25" customHeight="1">
      <c r="A43" s="262">
        <v>12</v>
      </c>
      <c r="B43" s="255" t="s">
        <v>247</v>
      </c>
      <c r="C43" s="256">
        <v>37847047</v>
      </c>
      <c r="D43" s="256">
        <v>3931276</v>
      </c>
      <c r="E43" s="256">
        <f t="shared" si="5"/>
        <v>-33915771</v>
      </c>
      <c r="F43" s="261">
        <f t="shared" si="6"/>
        <v>-8.6271660906026444</v>
      </c>
      <c r="G43" s="265" t="s">
        <v>294</v>
      </c>
      <c r="J43" s="259"/>
    </row>
    <row r="44" spans="1:10">
      <c r="A44" s="262">
        <v>13</v>
      </c>
      <c r="B44" s="255" t="s">
        <v>249</v>
      </c>
      <c r="C44" s="260">
        <f>+'[1]CHAMERA-III'!$C$47</f>
        <v>513389023</v>
      </c>
      <c r="D44" s="260">
        <f>+'[1]CHAMERA-III'!$D$47</f>
        <v>762629140</v>
      </c>
      <c r="E44" s="260">
        <f t="shared" si="5"/>
        <v>249240117</v>
      </c>
      <c r="F44" s="261">
        <f t="shared" si="6"/>
        <v>0.32681693358845426</v>
      </c>
      <c r="G44" s="256"/>
    </row>
    <row r="45" spans="1:10" ht="54" customHeight="1">
      <c r="A45" s="262">
        <v>14</v>
      </c>
      <c r="B45" s="257" t="s">
        <v>250</v>
      </c>
      <c r="C45" s="256"/>
      <c r="D45" s="256"/>
      <c r="E45" s="256"/>
      <c r="F45" s="256"/>
      <c r="G45" s="256"/>
    </row>
  </sheetData>
  <mergeCells count="4">
    <mergeCell ref="A1:G1"/>
    <mergeCell ref="A2:G2"/>
    <mergeCell ref="A3:B3"/>
    <mergeCell ref="C3:G3"/>
  </mergeCells>
  <pageMargins left="0.39370078740157483" right="0.23622047244094491" top="0.62992125984251968" bottom="0.74803149606299213" header="0.31496062992125984" footer="0.31496062992125984"/>
  <pageSetup paperSize="9" scale="75" orientation="portrait" r:id="rId1"/>
  <rowBreaks count="1" manualBreakCount="1">
    <brk id="17" max="6"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Annexure-III 1 to 3</vt:lpstr>
      <vt:lpstr>Annexure-IV</vt:lpstr>
      <vt:lpstr>Annexure-XIX (CH-III)</vt:lpstr>
      <vt:lpstr>2015-16 &amp; 2016-17 </vt:lpstr>
      <vt:lpstr>2014-15 &amp; 2015-16</vt:lpstr>
      <vt:lpstr>2013-14 &amp; 2014-15 </vt:lpstr>
      <vt:lpstr>2012-13 &amp; 2013-14</vt:lpstr>
      <vt:lpstr>'2012-13 &amp; 2013-14'!Print_Area</vt:lpstr>
      <vt:lpstr>'2013-14 &amp; 2014-15 '!Print_Area</vt:lpstr>
      <vt:lpstr>'2014-15 &amp; 2015-16'!Print_Area</vt:lpstr>
      <vt:lpstr>'Annexure-IV'!Print_Area</vt:lpstr>
      <vt:lpstr>'Annexure-XIX (CH-III)'!Print_Area</vt:lpstr>
      <vt:lpstr>'2012-13 &amp; 2013-14'!Print_Titles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dhanush</cp:lastModifiedBy>
  <cp:lastPrinted>2018-01-25T10:24:49Z</cp:lastPrinted>
  <dcterms:created xsi:type="dcterms:W3CDTF">2017-11-17T07:25:10Z</dcterms:created>
  <dcterms:modified xsi:type="dcterms:W3CDTF">2018-01-29T09:19:47Z</dcterms:modified>
</cp:coreProperties>
</file>